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16"/>
  <workbookPr defaultThemeVersion="166925"/>
  <xr:revisionPtr revIDLastSave="10" documentId="11_E60897F41BE170836B02CE998F75CCDC64E183C8" xr6:coauthVersionLast="47" xr6:coauthVersionMax="47" xr10:uidLastSave="{3908EEF7-FC05-4034-BFDA-69466DC9CF81}"/>
  <bookViews>
    <workbookView xWindow="240" yWindow="105" windowWidth="14805" windowHeight="801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07" i="1" l="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alcChain>
</file>

<file path=xl/sharedStrings.xml><?xml version="1.0" encoding="utf-8"?>
<sst xmlns="http://schemas.openxmlformats.org/spreadsheetml/2006/main" count="2757" uniqueCount="1308">
  <si>
    <t>PHYSICS</t>
  </si>
  <si>
    <t>TOP 200 TITLES</t>
  </si>
  <si>
    <t>title_id</t>
  </si>
  <si>
    <t>eBook ISBN</t>
  </si>
  <si>
    <t>HB ISBN</t>
  </si>
  <si>
    <t>PB ISBN</t>
  </si>
  <si>
    <t>textbook</t>
  </si>
  <si>
    <t>title</t>
  </si>
  <si>
    <t>subtitle</t>
  </si>
  <si>
    <t>author</t>
  </si>
  <si>
    <t>editor</t>
  </si>
  <si>
    <t>edition</t>
  </si>
  <si>
    <t>series title</t>
  </si>
  <si>
    <t>volume</t>
  </si>
  <si>
    <t>imprint/publisher</t>
  </si>
  <si>
    <t>pub date</t>
  </si>
  <si>
    <t>copyright
year</t>
  </si>
  <si>
    <t>status</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</si>
  <si>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</si>
  <si>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</si>
  <si>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</si>
  <si>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</si>
  <si>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</si>
  <si>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</si>
  <si>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</si>
  <si>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</si>
  <si>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</si>
  <si>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</si>
  <si>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</si>
  <si>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</si>
  <si>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</si>
  <si>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</si>
  <si>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</si>
  <si>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</si>
  <si>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</si>
  <si>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</si>
  <si>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</si>
  <si>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Physics of the Interstellar and Intergalactic Medium</t>
  </si>
  <si>
    <t>Draine, Bruce T.</t>
  </si>
  <si>
    <t>Princeton Series in Astrophysics</t>
  </si>
  <si>
    <t>19</t>
  </si>
  <si>
    <t>Princeton University Press</t>
  </si>
  <si>
    <t>Available</t>
  </si>
  <si>
    <t>Physics</t>
  </si>
  <si>
    <t>Astronomy and Astrophysics</t>
  </si>
  <si>
    <t xml:space="preserve"> SCI005000 SCIENCE / Physics / Astrophysics</t>
  </si>
  <si>
    <t>This is a comprehensive and richly illustrated textbook on the astrophysics of the interstellar and intergalactic medium--the gas and dust, as well as the electromagnetic radiation, cosmic rays, and magnetic and gravitational fields, present between the stars in a galaxy and also between galaxies themselves. Topics include radiative processes across the electromagnetic spectrum radiative transfer ionization heating and cooling astrochemistry interstellar dust fluid dynamics, including ionization fronts and shock waves cosmic rays distribution and evolution of the interstellar medium and star formation. While it is assumed that the reader has a background in undergraduate-level physics, including some prior exposure to atomic and molecular physics, statistical mechanics, and electromagnetism, the first six chapters of the book include a review of the basic physics that is used in later chapters. This graduate-level textbook includes references for further reading, and serves as an invaluable resource for working astrophysicists.  Essential textbook on the physics of the interstellar and intergalactic medium  Based on a course taught by the author for more than twenty years at Princeton University  Covers radiative processes, fluid dynamics, cosmic rays, astrochemistry, interstellar dust, and more  Discusses the physical state and distribution of the ionized, atomic, and molecular phases of the interstellar medium  Reviews diagnostics using emission and absorption lines  Features color illustrations and detailed reference materials in appendices  Instructor's manual with problems and solutions (available only to teachers)</t>
  </si>
  <si>
    <t xml:space="preserve"> This is the book that I have been waiting for for twenty years. With exceptional clarity, Draine introduces the underlying physics and brings the basic pieces together to describe the multiphase structure of the interstellar and intergalactic medium. Combined with many useful tables and figures, this book will rapidly become a hit with students and researchers alike. It continues the fine tradition of Princeton professors writing seminal books on this topic. —Ewine van Dishoeck, Leiden University Draine has written an interstellar-medium textbook worthy of Lyman Spitzer, updated thirty years later. His coverage of atomic, molecular, radiative, thermal, and dynamical processes is excellent. Most valuable to students and professionals are the combinations of physical processes with multiwavelength observations appropriate for the modern astronomer. —J. Michael Shull, University of Colorado at Boulder This is a comprehensive and richly illustrated textbook on the astrophysics of the interstellar and intergalactic medium. . . . This graduate-level textbook includes references for further reading, and serves as an invaluable resource for working astrophysicists.  This is an outstanding text on an important topic in astrophysics. Draine carefully goes into the physical processes, providing a unifying discussion that is often missing in other treatments. —Christopher F. McKee, University of California, Berkeley A true tour de force, providing a definitive account of the physics of interstellar matter. Written with authority and insight by a master of the subject, Bruce Draine's book will be a treasured guide for new graduate students as well as a comprehensive and rigorous reference for galactic and extragalactic researchers. —Eve Ostriker, University of Maryland This book is a comprehensive account of the physical processes that take place in the interstellar medium and that determine its behavior. It is likely to become the bib</t>
  </si>
  <si>
    <t>Bruce T. Draine is professor of astrophysical sciences at Princeton University and a member of the National Academy of Sciences.</t>
  </si>
  <si>
    <t>N</t>
  </si>
  <si>
    <t>Meeting the Universe Halfway</t>
  </si>
  <si>
    <t>Quantum Physics and the Entanglement of Matter and Meaning</t>
  </si>
  <si>
    <t>Barad, Karen</t>
  </si>
  <si>
    <t>Duke University Press</t>
  </si>
  <si>
    <t>Experimental Physics</t>
  </si>
  <si>
    <t xml:space="preserve"> SCI055000 SCIENCE / Physics / General; SOC010000 SOCIAL SCIENCE / Feminism &amp; Feminist Theory</t>
  </si>
  <si>
    <t>Meeting the Universe Halfway is an ambitious bookwith far-reaching implications for numerous fields in the natural sciences, socialsciences, and humanities. In this volume, Karen Barad, theoretical physicist andfeminist theorist, elaborates her theory of agential realism. Offering an account ofthe world as a whole rather than as composed of separate natural and social realms,agential realism is at once a new epistemology, ontology, and ethics. The startingpoint for Barad’s analysis is the philosophical framework of quantum physicist NielsBohr. Barad extends and partially revises Bohr’s philosophical views in light ofcurrent scholarship in physics, science studies, and the philosophy of science aswell as feminist, poststructuralist, and other critical social theories. In theprocess, she significantly reworks understandings of space, time, matter, causality,agency, subjectivity, and objectivity.In an agential realist account, theworld is made of entanglements of “social” and “natural” agencies, where thedistinction between the two emerges out of specific intra-actions. Intra-activity isan inexhaustible dynamism that configures and reconfigures relations ofspace-time-matter. In explaining intra-activity, Barad reveals questions about hownature and culture interact and change over time to be fundamentally misguided. Andshe reframes understanding of the nature of scientific and political practices andtheir “interrelationship.” Thus she pays particular attention to the responsiblepractice of science, and she emphasizes changes in the understanding of politicalpractices, critically reworking Judith Butler’s influential theory ofperformativity. Finally, Barad uses agential realism to produce a new interpretationof quantum physics, demonstrating that agential realism is more than a means ofreflecting on science it can be used to actually dos</t>
  </si>
  <si>
    <t>Preface and Acknowledgments ixPart I. EntangledBeginningsIntroduction: The Science and Ethics of Mattering31. Meeting the Universe Halfway 392.Diffractions: Differences, Contingencies, and Entanglements That Matter71Part II. Intra-Actions Matter3. NielsBohr's Philosophy-Physics: Quantum Physics and the Nature of Knowledge and Reality974. Agential Realism: How Material-Discursive Practices Matter132Part III. Entanglements andRe(Con)figurations5. Getting Real: Technoscientific Practicesand the Materialization of Reality 1896. SpacetimeRe(con)figurings: Naturalcultural Forces and Changing Topologies of Power2237. Quantum Entanglements: Experimental Metaphysics and theNature of Nature 2478. The Ontology of Knowing, theIntra-activity of Becoming, and the Ethics of Mattering353Appendix A. Cascade Experiment, by Alice Fulton397Appendix B. The Uncertainty Principle is Not the Basis ofBohr's Complementarity 399Appendix C. Controversy concerning theRelationship between Bohr's Principle of Complementarity and Heisenberg'sUncertainty Principle 402Notes 405References477Index 493</t>
  </si>
  <si>
    <t>“Meeting the Universe Halfway is highlyoriginal, exciting, and important. In this book Karen Barad puts her expertise infeminist studies and quantum physics to superb use, offering agential realism as animportant alternative to representationalism.”—Arthur Zajonc, coauthor ofThe Quantum Challenge: Modern Research on the Foundation of QuantumMechanics“Meetingthe Universe Halfway is the most important and exciting book in sciencestudies that I have read in a long time. Karen Barad provides an original andsatisfying response to a perennial problem in philosophy and cultural theory: how tograsp matter and meaning or causality and discourse together,without either erasing one of them or introducing an unbridgeable dualism. Thesetheoretical abstractions come alive in Barad’s vivid examples she shows thatuncompromisingly rigorous analysis of difficult theoretical issues need notsacrifice concreteness or accessibility. Her methodological lessons from thediffraction of light and her convincing interpretations of familiar puzzles andrecent experimental results in quantum physics also display how science and sciencestudies can genuinely learn from one another. What other book could be a ‘must read’in such diverse fields as science studies, foundations of quantum mechanics,feminist and queer theory, and philosophical metaphysics and epistemology?”—JosephRouse, WesleyanUniversity“Karen Barad’sMeeting the Universe Halfway makes fundamental contributions toscience studies, philosophy, feminist theory, and physics—it is a rare book that cando that. This is an important, ambitious, readable, risk-taking, and very smartbook, one to savor and grow with. Barad elaborates Niels Bohr’s philosophy-physicsin the light of feminist science studies to propose an account of</t>
  </si>
  <si>
    <t>Karen Barad is Professor of Feminist Studies, Philosophy, andHistory of Consciousness at the University of California, Santa Cruz. She has adoctorate in theoretical particle physics.</t>
  </si>
  <si>
    <t>Statistics, Data Mining, and Machine Learning in Astronomy</t>
  </si>
  <si>
    <t>A Practical Python Guide for the Analysis of Survey Data, Updated Edition</t>
  </si>
  <si>
    <t>Ivezic, Željko / Connolly, Andrew J. / VanderPlas, Jacob T.</t>
  </si>
  <si>
    <t>Princeton Series in Modern Observational Astronomy</t>
  </si>
  <si>
    <t>13</t>
  </si>
  <si>
    <t xml:space="preserve"> COM004000 COMPUTERS / Intelligence (AI) &amp; Semantics; COM021030 COMPUTERS / Database Management / Data Mining; SCI004000 SCIENCE / Astronomy; SCI005000 SCIENCE / Physics / Astrophysics; SCI040000 SCIENCE / Physics / Mathematical &amp; Computational</t>
  </si>
  <si>
    <t>Statistics, Data Mining, and Machine Learning in Astronomy is the essential introduction to the statistical methods needed to analyze complex data sets from astronomical surveys such as the Panoramic Survey Telescope and Rapid Response System, the Dark Energy Survey, and the Large Synoptic Survey Telescope. Now fully updated, it presents a wealth of practical analysis problems, evaluates the techniques for solving them, and explains how to use various approaches for different types and sizes of data sets. Python code and sample data sets are provided for all applications described in the book. The supporting data sets have been carefully selected from contemporary astronomical surveys and are easy to download and use. The accompanying Python code is publicly available, well documented, and follows uniform coding standards. Together, the data sets and code enable readers to reproduce all the figures and examples, engage with the different methods, and adapt them to their own fields of interest.An accessible textbook for students and an indispensable reference for researchers, this updated edition features new sections on deep learning methods, hierarchical Bayes modeling, and approximate Bayesian computation. The chapters have been revised throughout and the astroML code has been brought completely up to date.Fully revised and expandedDescribes the most useful statistical and data-mining methods for extracting knowledge from huge and complex astronomical data setsFeatures real-world data sets from astronomical surveysUses a freely available Python codebase throughoutIdeal for graduate students, advanced undergraduates, and working astronomers</t>
  </si>
  <si>
    <t>Praise for the previous edition: A comprehensive, accessible, well-thought-out introduction to the new and burgeoning field of astrostatistics. —Choice  A substantial work that can be of value to students and scientists interested in mining the vast amount of astronomical data collected to date. . . . If data mining and machine learning fall within your interest area, this text deserves a place on your shelf. —Planetarian This comprehensive book is surely going to be regarded as one of the foremost texts in the new discipline of astrostatistics. —Joseph M. Hilbe, president of the International Astrostatistics Association In the era of data-driven science, many students and researchers have faced a barrier to entry. Until now, they have lacked an effective tutorial introduction to the array of tools and code for data mining and statistical analysis. The comprehensive overview of techniques provided in this book, accompanied by a Python toolbox, free readers to explore and analyze the data rather than reinvent the wheel. —Tony Tyson, University of California, Davis The authors are leading experts in the field who have utilized the techniques described here in their own very successful research. Statistics, Data Mining, and Machine Learning in Astronomy is a book that will become a key resource for the astronomy community. —Robert J. Hanisch, Space Telescope Science Institute</t>
  </si>
  <si>
    <t>Željko Ivezić is professor of astronomy at the University of Washington. Andrew J. Connolly is professor of astronomy at the University of Washington. Jacob T. VanderPlas is a software engineer at Google. Alexander Gray is vice president of AI science at IBM.</t>
  </si>
  <si>
    <t>Problem Book in Relativity and Gravitation</t>
  </si>
  <si>
    <t>Teukolsky, Saul A.</t>
  </si>
  <si>
    <t>Relativity and Gravitational Physics</t>
  </si>
  <si>
    <t xml:space="preserve"> SCI061000 SCIENCE / Physics / Relativity</t>
  </si>
  <si>
    <t>An essential resource for learning about general relativity and much more, from four leading expertsImportant and useful to every student of relativity, this book is a unique collection of some 475 problems--with solutions--in the fields of special and general relativity, gravitation, relativistic astrophysics, and cosmology. The problems are expressed in broad physical terms to enhance their pertinence to readers with diverse backgrounds.  In their solutions, the authors have attempted to convey a mode of approach to these kinds of problems, revealing procedures that can reduce the labor of calculations while avoiding the pitfall of too much or too powerful formalism. Although well suited for individual use, the volume may also be used with one of the modem textbooks in general relativity.</t>
  </si>
  <si>
    <t>Praise for the original edition:  This work is full of interesting problems, arranged by subject and graded by difficulty. It is full of intellectual content, and it is much more than modern pedagogy. It is modern physics, much of it at the frontiers, done in modern ways. —John A. Wheeler, Princeton University This book is a classic and easily the best way for students learning general relativity to get experience doing problems. A wide variety of topics are covered and extensive solutions are given to the insightfully formulated exercises. This is a wonderful tool for becoming an expert in a beautiful subject. —Sean Carroll, author of Spacetime and Geometry: An Introduction to General Relativity When you first meet them, special and general relativity seem absurd and paradoxical. When you finally reach the point of understanding them, they make perfect sense, but the only way to get there is by solving problems. This classic text is an invaluable resource for students wanting to make this journey. —John Baez, University of California, Riverside</t>
  </si>
  <si>
    <t>Alan P. Lightman is professor of the practice of the humanities at the Massachusetts Institute of Technology. His books include Screening Room and Einstein’s Dreams. William H. Press is the Warren J. and Viola M. Raymer Professor in Computer Science and in Integrative Biology at the University of Texas, Austin. Richard H. Price is senior lecturer in physics at the Massachusetts Institute of Technology. He is the coeditor of Black Holes. Saul A. Teukolsky is the Hans A. Bethe Professor of Physics and Astrophysics at Cornell University and the coauthor of Black Holes, White Dwarfs and Neutron Stars. Press and Teukolsky are coauthors in the Numerical Recipes book series.</t>
  </si>
  <si>
    <t>Mathematical Foundations of Quantum Mechanics</t>
  </si>
  <si>
    <t>New Edition</t>
  </si>
  <si>
    <t>von Neumann, John</t>
  </si>
  <si>
    <t>Wheeler, Nicholas A.</t>
  </si>
  <si>
    <t>Princeton Landmarks in Mathematics and Physics</t>
  </si>
  <si>
    <t>53</t>
  </si>
  <si>
    <t>Quantum Physics</t>
  </si>
  <si>
    <t xml:space="preserve"> SCI040000 SCIENCE / Physics / Mathematical &amp; Computational; SCI041000 SCIENCE / Mechanics / General; SCI057000 SCIENCE / Physics / Quantum Theory</t>
  </si>
  <si>
    <t>Quantum mechanics was still in its infancy in 1932 when the young John von Neumann, who would go on to become one of the greatest mathematicians of the twentieth century, published Mathematical Foundations of Quantum Mechanics--a revolutionary book that for the first time provided a rigorous mathematical framework for the new science. Robert Beyer's 1955 English translation, which von Neumann reviewed and approved, is cited more frequently today than ever before. But its many treasures and insights were too often obscured by the limitations of the way the text and equations were set on the page. In this new edition of this classic work, mathematical physicist Nicholas Wheeler has completely reset the book in TeX, making the text and equations far easier to read. He has also corrected a handful of typographic errors, revised some sentences for clarity and readability, provided an index for the first time, and added prefatory remarks drawn from the writings of Léon Van Hove and Freeman Dyson. The result brings new life to an essential work in theoretical physics and mathematics.</t>
  </si>
  <si>
    <t>Lovely. . . . For anyone interested in truly understanding many of the concepts and methods within quantum mechanics which we so often take for granted, this is an invaluable book.---Jonathan Shock, Mathemafrica</t>
  </si>
  <si>
    <t>John von Neumann (1903–57) was one of the most important mathematicians of the twentieth century. His work included fundamental contributions to mathematics, physics, economics, and the development of the atomic bomb and the computer. He was a founding member of the Institute for Advanced Study in Princeton. Nicholas A. Wheeler is a mathematical physicist and professor emeritus of physics at Reed College.</t>
  </si>
  <si>
    <t>The Nature of Space and Time</t>
  </si>
  <si>
    <t>Hawking, Stephen / Penrose, Roger</t>
  </si>
  <si>
    <t>Isaac Newton Institute Series of Lectures</t>
  </si>
  <si>
    <t>100</t>
  </si>
  <si>
    <t xml:space="preserve"> SCI015000 SCIENCE / Cosmology; SCI055000 SCIENCE / Physics / General; SCI057000 SCIENCE / Physics / Quantum Theory; SCI061000 SCIENCE / Physics / Relativity</t>
  </si>
  <si>
    <t>Einstein said that the most incomprehensible thing about the universe is that it is comprehensible. But was he right? Can the quantum theory of fields and Einstein's general theory of relativity, the two most accurate and successful theories in all of physics, be united into a single quantum theory of gravity? Can quantum and cosmos ever be combined? In The Nature of Space and Time, two of the world’s most famous physicists—Stephen Hawking (A Brief History of Time) and Roger Penrose (The Road to Reality)—debate these questions.The authors outline how their positions have further diverged on a number of key issues, including the spatial geometry of the universe, inflationary versus cyclic theories of the cosmos, and the black-hole information-loss paradox. Though much progress has been made, Hawking and Penrose stress that physicists still have further to go in their quest for a quantum theory of gravity.</t>
  </si>
  <si>
    <t>Praise for Princeton's previous editions:  I found great satisfaction and not inconsiderable benefit from my efforts. . . . The clarity and brilliance of Hawking's logic would break through in simple straightforward terms. . . . This provided a real thrill. ---Lucy Horwitz, Boston Book ReviewPraise for Princeton's previous editions::  If there were such a thing as the World Professional Heavyweight Theory Debating Society, this would be the title bout. ---Christopher Dornan, Toronto Globe &amp;amp MailPraise for Princeton's previous editions:  This is an interesting book to read now, but it promises to become an even more interesting book for future generations of physicists. ---Robert M. Wald, SciencePraise for Princeton's previous editions:  As well as providing an accurate scientific record of the lectures, the text has lost none of the drama of the original occasion, which stemmed from the almost antithetical views of the two protagonists on almost everything except the classical theory of general relativity. ---Gary Gibbons, Physics WorldPraise for Princeton's previous editions:  This is a very courteous and intellectually stimulating exchange between two first-rate minds. This elegant little volume provides a clear account of two approaches to some of the greatest unsolved problems of gravitation and cosmology.---John Barrow, New ScientistA debate between Hawking and Penrose . . . raises the reader's expectations of a lively interaction, and this is fully bourne in the transcribed discussion. . . . Hawking's effervescent sense of humour frequently enlivens the text.---Joseph Silk, Times Higher Education</t>
  </si>
  <si>
    <t>Stephen Hawking is the Lucasian Professor of Mathematics Emeritus at the University of Cambridge. Roger Penrose is the Rouse Ball Professor of Mathematics Emeritus at the University of Oxford.</t>
  </si>
  <si>
    <t>General Theory of Relativity</t>
  </si>
  <si>
    <t>Dirac, P. A.M.</t>
  </si>
  <si>
    <t>Physics Notes</t>
  </si>
  <si>
    <t>50</t>
  </si>
  <si>
    <t>Einstein's general theory of relativity requires a curved space for the description of the physical world. If one wishes to go beyond superficial discussions of the physical relations involved, one needs to set up precise equations for handling curved space. The well-established mathematical technique that accomplishes this is clearly described in this classic book by Nobel Laureate P.A.M. Dirac. Based on a series of lectures given by Dirac at Florida State University, and intended for the advanced undergraduate, General Theory of Relativity comprises thirty-five compact chapters that take the reader point-by-point through the necessary steps for understanding general relativity.</t>
  </si>
  <si>
    <t>Seasoned physicists will appreciate the book as an elegant, well-organized introduction to the basic mathematics and physics of curved space.Dirac was a man of few words, and this little book-with 35 sections spanning 69 pages-exhibits the concise, direct style that was his trademark. Seasoned physicists will appreciate the book as an elegant, well-organized introduction to the basic mathematics and physics of curved space.---R. Corby Hovis, Physics Today</t>
  </si>
  <si>
    <t>P.A.M. Dirac (1902-1984) was Lucasian Professor of Mathematics at the University of Cambridge and later taught at Florida State University.</t>
  </si>
  <si>
    <t>Nuclear Physics in a Nutshell</t>
  </si>
  <si>
    <t>Bertulani, Carlos A.</t>
  </si>
  <si>
    <t>In a Nutshell</t>
  </si>
  <si>
    <t>4</t>
  </si>
  <si>
    <t>Physics, other</t>
  </si>
  <si>
    <t xml:space="preserve"> SCI051000 SCIENCE / Physics / Nuclear</t>
  </si>
  <si>
    <t>Nuclear Physics in a Nutshell provides a clear, concise, and up-to-date overview of the atomic nucleus and the theories that seek to explain it. Bringing together a systematic explanation of hadrons, nuclei, and stars for the first time in one volume, Carlos A. Bertulani provides the core material needed by graduate and advanced undergraduate students of physics to acquire a solid understanding of nuclear and particle science. Nuclear Physics in a Nutshell is the definitive new resource for anyone considering a career in this dynamic field. The book opens by setting nuclear physics in the context of elementary particle physics and then shows how simple models can provide an understanding of the properties of nuclei, both in their ground states and excited states, and also of the nature of nuclear reactions. It then describes: nuclear constituents and their characteristics nuclear interactions nuclear structure, including the liquid-drop model approach, and the nuclear shell model and recent developments such as the nuclear mean-field and the nuclear physics of very light nuclei, nuclear reactions with unstable nuclear beams, and the role of nuclear physics in energy production and nucleosynthesis in stars. Throughout, discussions of theory are reinforced with examples that provide applications, thus aiding students in their reading and analysis of current literature. Each chapter closes with problems, and appendixes address supporting technical topics.</t>
  </si>
  <si>
    <t xml:space="preserve"> This book does a fine job of developing three topics—hadrons, nuclei, and stars—that are often covered separately, and bringing them together in an appealing way in the context of real physical systems. Remarkably self-contained, with helpful, unobtrusive appendices, it develops most physical concepts from start to finish. It can be used for a course on stellar physics, nuclear physics, or advanced quantum mechanics. —Savas Dimopoulos, Stanford University On the In a Nutshell series:  Both the publishers and the editors and the authors deserve our gratitude for such a high-profile series that has been designed to bring out the highest quality texts on subjects ranging from astrophysics, nuclear physics, and string theory, to particle physics, neutrino physics, electromagnetism, and magnetism. Dear Readers: is this not enough for you!   An excellent section on nuclear astrophysics is included, as is an up-to-date treatment of rare nuclear isotopes.  A reasonable number of problems are provided along with five appendixes on related material and an extensive list of references. ---R.L. Stearns, Choice The particular attraction of this book is the detail with which it provides, in one place, all of the essential physics required for an understanding of the field. An excellent piece of scholarship, it will come to be regarded as an essential text for beginning graduate physics study. Indeed, I know of no other modern treatment other than this that goes to such lengths, and within this context it is indeed a tour de force. —David A. Bradley, University of Surrey Nuclear Physics in a Nutshell provides a clear, concise, and up-to-date overview of the atomic nucleus and the theories that seek to explain it. Bringing together a systematic explanation of hadrons, nuclei, and stars for the first time in one volume, Carlos A. Bertulani provides the core material needed by graduate and advanced undergraduate students of physi</t>
  </si>
  <si>
    <t>Carlos A. Bertulani is Research Professor of Physics at the University of Tennessee and the Oak Ridge National Laboratory. He is the author of Physics of Radioactive Nuclear Beams, Introduction to Nuclear Physics, and Introduction to Nuclear Reactions.</t>
  </si>
  <si>
    <t>QED</t>
  </si>
  <si>
    <t>The Strange Theory of Light and Matter</t>
  </si>
  <si>
    <t>Feynman, Richard P.</t>
  </si>
  <si>
    <t>Princeton Science Library</t>
  </si>
  <si>
    <t>90</t>
  </si>
  <si>
    <t xml:space="preserve"> SCI057000 SCIENCE / Physics / Quantum Theory</t>
  </si>
  <si>
    <t>Celebrated for his brilliantly quirky insights into the physical world, Nobel laureate Richard Feynman also possessed an extraordinary talent for explaining difficult concepts to the general public. Here Feynman provides a classic and definitive introduction to QED (namely, quantum electrodynamics), that part of quantum field theory describing the interactions of light with charged particles. Using everyday language, spatial concepts, visualizations, and his renowned  Feynman diagrams  instead of advanced mathematics, Feynman clearly and humorously communicates both the substance and spirit of QED to the layperson. A. Zee's introduction places Feynman’s book and his seminal contribution to QED in historical context and further highlights Feynman’s uniquely appealing and illuminating style.</t>
  </si>
  <si>
    <t xml:space="preserve"> Using clear language, many visuals, and his own Feynman diagrams, the author presents a clear introduction to the quantum theory of the inter-action of light with matter, without mathematics but with humor.  Praise for Princeton's original edition: Feynman's lectures must have been marvellous and they have been turned into an equally entrancing book, a vivid introduction to QED which is leavened and enlivened by his wit. Anyone with a curiosity about physics today should buy it, not only to get to grips with the deepest meaning of quantum theory but to possess a slice of history.  ---Pedro Waloschek, Nature Praise for Princeton's original edition:  Feynman simply cannot help being original. In this quirky, fascinating book, he explains to laymen the quantum theory of light.   Physics Nobelist Feynman simply cannot help being original. In this quirky, fascinating book, he explains to laymen the quantum theory of light, a theory to which he made decisive contributions.  Praise for Princeton's original edition:  In four conversational and breezy chapters. . . . Feynman, who himself gave the theory its most useful and powerful form, undertakes without one equation to explain QED to the generality of readers.  ---Philip Morrison, Scientific American Feynman's lectures must have been marvelous and they have been turned into an equally entrancing book, a vivid introduction to QED which is leavened and enlivened by his wit. Anyone with a curiosity about physics today should buy it, not only to get to grips with the deepest meaning of quantum theory but to possess a slice of history. ---Pedro Waloschek, Nature Praise for Princeton's original edition: [A]nother tour de force by the acknowledged master of clear explanation in physics.  ---John Roche, Times Literary Supplement</t>
  </si>
  <si>
    <t>Richard P. Feynman (1918–1988) was professor of physics at the California Institute of Technology. A. Zee is professor of physics at the Kavli Institute for Theoretical Physics at the University of California, Santa Barbara. He is the author of Fearful Symmetry: The Search for Beauty in Modern Physics, Quantum Field Theory in a Nutshell, and Einstein Gravity in a Nutshell (all Princeton).</t>
  </si>
  <si>
    <t>Supernovae and Nucleosynthesis</t>
  </si>
  <si>
    <t>An Investigation of the History of Matter, from the Big Bang to the Present</t>
  </si>
  <si>
    <t>Arnett, David</t>
  </si>
  <si>
    <t>55</t>
  </si>
  <si>
    <t>This book investigates the question of how matter has evolved since its origin in the Big Bang, from the cosmological synthesis of hydrogen and helium to the generation of the complex set of nuclei that comprise our world and our selves. A central theme is the evolution of gravitationally contained thermonuclear reactors, otherwise known as stars. Our current understanding is presented systematically and quantitatively, by combining simple analytic models with new state-of-the-art computer simulations. The narrative begins with the clues (primarily the solar system abundance pattern), the constraining physics (primarily nuclear and particle physics), and the thermonuclear burning in the Big Bang itself. It continues with a step-by-step description of how stars evolve by nuclear reactions, a critical investigation of supernova explosion mechanisms and the formation of neutron stars and of black holes, and an analysis of how such explosions appear to astronomers (illustrated by comparison with recent observations). It concludes with a synthesis of these ideas for galactic evolution, with implications for nucleosynthesis in the first generation of stars and for the solar system abundance pattern. Emphasis is given to questions that remain open, and to active research areas that bridge the disciplines of astronomy, cosmochemistry, physics, and planetary and space science. Extensive references are given.</t>
  </si>
  <si>
    <t xml:space="preserve"> The book is delightful reading. . . the best available source of material on supernova physics for the graduate student. ---A.G.W. Cameron, Nature This well-illustrated and well-referenced volume is an extremely valuable addition to the astronomical literature. </t>
  </si>
  <si>
    <t>David Arnett is a Regents Professor at the University of Arizona and an astrophysicist at the Steward Observatory. He has been an active contributor to the development of a quantitative understanding of the birth of the elements and the death of stars, with particular interests in the use of computers in science, and in the interface between physics and astronomy.</t>
  </si>
  <si>
    <t>Supersymmetry and Supergravity</t>
  </si>
  <si>
    <t>Revised Edition</t>
  </si>
  <si>
    <t>Bagger, Jonathan / Wess, Julius</t>
  </si>
  <si>
    <t>Princeton Series in Physics</t>
  </si>
  <si>
    <t>103</t>
  </si>
  <si>
    <t xml:space="preserve"> SCI055000 SCIENCE / Physics / General</t>
  </si>
  <si>
    <t>This widely acclaimed introduction to N = 1 supersymmetry and supergravity is aimed at readers familiar with relativistic quantum field theory who wish to learn about the supersymmetry algebra. In this new volume Supersymmetry and Supergravity has been greatly expanded to include a detailed derivation of the most general coupling of super-symmetric gauge theory to supergravity. The final result is the starting point for phenomenological studies of supersymmetric theories. The book is distinguished by its pedagogical approach to supersymmetry. It develops several topics in advanced field theory as the need arises. It emphasizes the logical coherence of the subject and should appeal to physicists whose interests range from the mathematical to the phenomenological. In praise of the first edition:  A beautiful exposition of the original ideas of Wess and Zumino in formulating N = 1 supersymmetry and supergravity theories, couched in the language of superfields introduced by Strathdee and the reviewer.... [All] serious students of particle physics would do well to acquire a copy. --Abdus Salam, Nature  An excellent introduction to this exciting area of theoretical physics. --C. J. Isham, Physics Bulletin</t>
  </si>
  <si>
    <t>Fearful Symmetry</t>
  </si>
  <si>
    <t>The Search for Beauty in Modern Physics</t>
  </si>
  <si>
    <t>Zee, A.</t>
  </si>
  <si>
    <t>79</t>
  </si>
  <si>
    <t xml:space="preserve"> SCI034000 SCIENCE / History; SCI055000 SCIENCE / Physics / General; SCI075000 SCIENCE / Philosophy &amp; Social Aspects</t>
  </si>
  <si>
    <t>The concept of symmetry has widespread manifestations and many diverse applications—from architecture to mathematics to science. Yet, as twentieth-century physics has revealed, symmetry has a special, central role in nature, one that is occasionally and enigmatically violated. Fearful Symmetry brings the incredible discoveries of the juxtaposition of symmetry and asymmetry in contemporary physics within everyone's grasp. A. Zee, a distinguished physicist and skillful expositor, tells the exciting story of how contemporary theoretical physicists are following Einstein in their search for the beauty and simplicity of Nature. Animated by a sense of reverence and whimsy, Fearful Symmetry describes the majestic sweep and accomplishments of twentieth-century physics—one of the greatest chapters in the intellectual history of humankind.</t>
  </si>
  <si>
    <t xml:space="preserve"> To a layman like myself, totally unversed in modern theoretical physics, Zee's book comes as an illumination. Once having grasped the idea of symmetry as an aesthetic and intellectual principle, I found myself, under his guidance, contemplating aspects of the design of the universe of which I never had the faintest glimmer. —John Rupert Martin, Marquand Professor of Art and Archaeology, Princeton UniversityZee's exposition of the intuitive use by modern theoretical physicists of the concept of symmetry . . . in order to fathom nature's laws is superb scientific reading. A small gem we can see deeply into with small effort and great pleasure. —Robert Schrieffer, Nobel Prize–winning physicist Fearful Symmetry tells the story of modern physics and contemporary physicists in a most understandable and vivid way. It makes the 'fearful' symmetry simple and accessible, and the burning tigers lively and human. An excellent rendition and an outstanding achievement. —T. D. Lee, Nobel Prize–winning physicistIt is most inspiring to read the book and to learn how physicists arrived at the formulation of such goals. It is written for anyone who is curious about all these fundamental particles our universe is made of and how they have evolved since this universe came into existence.---Adhemar Bultheel, European Mathematical Society[Zee] demonstrates effortless competence over a wide area of theoretical physics. He also displays great enthusiasm and excitement for his subject, which many readers will find infectious.---James W. McAllister, ISIS</t>
  </si>
  <si>
    <t>A. Zee is professor of physics at the Kavli Institute for Theoretical Physics at the University of California, Santa Barbara. His books include Quantum Field Theory in a Nutshell and Einstein Gravity in a Nutshell (both Princeton).</t>
  </si>
  <si>
    <t>Welcome to the Universe</t>
  </si>
  <si>
    <t>An Astrophysical Tour</t>
  </si>
  <si>
    <t>Gott, J. Richard / Tyson, Neil deGrasse / Strauss, Michael A.</t>
  </si>
  <si>
    <t xml:space="preserve"> SCI005000 SCIENCE / Physics / Astrophysics; SCI015000 SCIENCE / Cosmology</t>
  </si>
  <si>
    <t>A NEW YORK TIMES BESTSELLERWelcome to the Universe is a personal guided tour of the cosmos by three of today's leading astrophysicists. Inspired by the enormously popular introductory astronomy course that Neil deGrasse Tyson, Michael A. Strauss, and J. Richard Gott taught together at Princeton, this book covers it all—from planets, stars, and galaxies to black holes, wormholes, and time travel.Describing the latest discoveries in astrophysics, the informative and entertaining narrative propels you from our home solar system to the outermost frontiers of space. How do stars live and die? Why did Pluto lose its planetary status? What are the prospects of intelligent life elsewhere in the universe? How did the universe begin? Why is it expanding and why is its expansion accelerating? Is our universe alone or part of an infinite multiverse? Answering these and many other questions, the authors open your eyes to the wonders of the cosmos, sharing their knowledge of how the universe works.Breathtaking in scope and stunningly illustrated throughout, Welcome to the Universe is for those who hunger for insights into our evolving universe that only world-class astrophysicists can provide.</t>
  </si>
  <si>
    <t>One of Forbes.com’s 10 Best Popular Science Books of 2016: Maths, Physics, ChemistryA unique intergalactic voyage from our solar system to the outermost frontiers of the universe.---Lisa Kaaki, Arab NewsWelcome to the Universe is going to turn your head around, because, frankly, what you think you know about the universe is probably wrong. . . . Welcome to the Universe deserves numerous curtain calls for allowing the cosmos to embrace our existential thinking like a great Whitmanesque hug.---Peter Lewis, Philadelphia InquirerAs citizens of the cosmos, we are duty bound to explore it. So opine astrophysicists Neil deGrasse Tyson, Michael Struass, and Richard Gott, guides on this bracing expedition through dusty galactic hinterlands and the vast theoretical vistas of Albert Einstein's work.Don't know the difference between a pulsar and a quasar? Pick up this endlessly fascinating book by three astrophysicists that provides a clear, readable introduction to the inner workings of our universe.One of Men’s Journal’s 40 Best Books of 2016Learn about everything from the birth of the Universe and quasars to dark energy and exoplanets from three of the coolest guys you'll ever meet.---Annalee Newitz, Ars TechnicaRiveting questions fielded by three top astrophysicists in engaging style, with great illustrations and just a handful of equations. They may just have produced the best book about the universe in the universe.Honorable Mention for the 2017 PROSE Award in Cosmology and Astronomy, Association of American PublishersLooking like a cross between a textbook and a coffee-table book, Welcome to the Universe is an extremely readable compilation of introductory astronomy lectures for non-science students. . . . Their talks present physics with clarity and a little levity--with references to pop culture items such as Toy Story and Bill and Ted's Excellent Ad</t>
  </si>
  <si>
    <t>Neil deGrasse Tyson is director of the Hayden Planetarium at the American Museum of Natural History. He is the author of many books, including Space Chronicles: Facing the Ultimate Frontier, and the host of the Emmy Award–winning documentary Cosmos: A Spacetime Odyssey. Michael A. Strauss is professor of astrophysics at Princeton University. J. Richard Gott is professor of astrophysics at Princeton University. His books include The Cosmic Web: Mysterious Architecture of the Universe (Princeton).</t>
  </si>
  <si>
    <t>Textbook</t>
  </si>
  <si>
    <t>Close-Range Photogrammetry and 3D Imaging</t>
  </si>
  <si>
    <t>Luhmann, Thomas / Robson, Stuart / Kyle, Stephen / Boehm, Jan</t>
  </si>
  <si>
    <t>De Gruyter STEM</t>
  </si>
  <si>
    <t>De Gruyter</t>
  </si>
  <si>
    <t>Electromagnetism, Optics and Photonics</t>
  </si>
  <si>
    <t xml:space="preserve"> COM051300 COMPUTERS / Programming / Algorithms; SCI019000 SCIENCE / Earth Sciences / General; SCI053000 SCIENCE / Physics / Optics &amp; Light; TEC048000 Technology &amp; Engineering / Cartography</t>
  </si>
  <si>
    <t>College/higher education</t>
  </si>
  <si>
    <t>This is the third edition of the well-known guide to close-range photogrammetry. It provides a thorough presentation of the methods, mathematics, systems and applications which comprise the subject of close-range photogrammetry, which uses accurate imaging techniques to analyse the three-dimensional shape of a wide range of manufactured and natural objects.</t>
  </si>
  <si>
    <t>Thomas Luhmann, Jade University of Applied Sciences, Germany Stuart Robson, Stephen Kyle, and Jan Böhm, University College London, UK.</t>
  </si>
  <si>
    <t>Rietveld Refinement</t>
  </si>
  <si>
    <t>Practical Powder Diffraction Pattern Analysis using TOPAS</t>
  </si>
  <si>
    <t>Dinnebier, Robert E.  / Leineweber, Andreas  / Evans, John S.O.</t>
  </si>
  <si>
    <t>Condensed Matter Physics</t>
  </si>
  <si>
    <t xml:space="preserve"> SCI019000 SCIENCE / Earth Sciences / General; SCI055000 SCIENCE / Physics / General; SCI077000 SCIENCE / Physics / Condensed Matter</t>
  </si>
  <si>
    <t>The authors discuss the powerful and well established Rietveld Method for X-ray powder diffraction. Theoretical background and practical approach are given for all steps of the structure refinement.</t>
  </si>
  <si>
    <t>-Basics of powder diffraction-The Rietveld formula-Whole Powder Pattern Fitting (Pawley, LeBail, Rietveld)-Concept of Convolution-Deriving the instrumental resolution function-Global versus local optimization-Structure determination-Fourier analysis-Isotr</t>
  </si>
  <si>
    <t xml:space="preserve"> Dinnebier, Leineweber and Evans have done an outstanding job of explaining the fundamentals of the method and summarizing the exciting new developments. With this book, the reader can find answers to two questions: what information is stored in a powder diffraction pattern, and how to extract that information using TOPAS. I particularly like this combination of theory and practice and I wholeheartedly recommend this excellent read to any user of the powder diffraction method. Tomce Runcevski in: Journal of Applied Crystallography 52 (2019), https://doi.org/10.1107/S1600576719011178</t>
  </si>
  <si>
    <t>Robert Dinnebier, MPI for Solid State Res., Ger. Andreas Leineweber, TU Bergakademie Freiberg, Ger. John S.O. Evans, Durham Univ., UK.</t>
  </si>
  <si>
    <t>Relativity</t>
  </si>
  <si>
    <t>The Special and the General Theory - 100th Anniversary Edition</t>
  </si>
  <si>
    <t>Einstein, Albert</t>
  </si>
  <si>
    <t xml:space="preserve"> SCI034000 SCIENCE / History; SCI061000 SCIENCE / Physics / Relativity</t>
  </si>
  <si>
    <t>A handsome annotated edition of Einstein’s celebrated book on relativityAfter completing the final version of his general theory of relativity in November 1915, Albert Einstein wrote Relativity. Intended for a popular audience, the book remains one of the most lucid explanations of the special and general theories ever written. This edition of Einstein’s celebrated book features an authoritative English translation of the text along with commentaries by Hanoch Gutfreund and Jürgen Renn that examine the evolution of Einstein’s thinking and cast his ideas in a modern context. Providing invaluable insight into one of the greatest scientific minds of all time, the book also includes a unique survey of the introductions from past editions, covers from selected early editions, a letter from Walther Rathenau to Einstein discussing the book, and a revealing sample from Einstein’s original handwritten manuscript.</t>
  </si>
  <si>
    <t>“A reading companion to make Einstein’s thinking clearer to present-day readers.”—Mike Perricone, Symmetry“Nobody is better at explaining relativity than Einstein himself. . . . This 100th anniversary edition is complemented by commentary from Gutfreund and Renn, who clarify some key points and add historical perspective, making Einstein’s own words even more accessible and meaningful.”—Tom Siegfried, Science News“[Relativity] conjures Einstein as the oracle presenting a theory to the world—one of the most revolutionary and profound theories of all time.”—Pedro Ferreira, Nature“This book is not only an important historical document, but displays the style and clarity of Einstein’s thought in a manner accessible to a wide readership. It’s good that it is being reissued in this fine new edition to mark the centenary of his greatest insights.”—Martin Rees, Trinity College, University of Cambridge, and Astronomer Royal“This new edition of Einstein’s popular presentation of both special and general relativity is a joy to read. Over the past hundred years, relativity has been brought to the public in many forms—magazines, books, documentaries—but there’s nothing quite like being guided through one of the most profound scientific insights of all time by the master himself.”—Brian Greene, Columbia University  This authoritative centenary edition is a fitting tribute to Einstein’s efforts to make his concepts accessible—in turn, helping to raise the profile of basic science and modern physics on a global scale. ---Mary Craig, Nature</t>
  </si>
  <si>
    <t>Hanoch Gutfreund is professor emeritus of theoretical physics at the Hebrew University of Jerusalem, where he is also the academic director of the Albert Einstein Archives. Jürgen Renn is a director at the Max Planck Institute for the History of Science in Berlin. His books include The Genesis of General Relativity.</t>
  </si>
  <si>
    <t>Fundamentals of Physics II</t>
  </si>
  <si>
    <t>Electromagnetism, Optics, and Quantum Mechanics</t>
  </si>
  <si>
    <t>Shankar, R.</t>
  </si>
  <si>
    <t>The Open Yale Courses Series</t>
  </si>
  <si>
    <t>Yale University Press</t>
  </si>
  <si>
    <t xml:space="preserve"> SCI022000 SCIENCE / Physics / Electromagnetism; SCI053000 SCIENCE / Physics / Optics &amp; Light; SCI057000 SCIENCE / Physics / Quantum Theory</t>
  </si>
  <si>
    <t>A beloved introductory physics textbook, now including exercises and an answer key, accessibly explains electromagnetism, optics, and quantum mechanics R. Shankar is a well†‘known physicist and contagiously enthusiastic educator, whose popular online introductory-physics video lectures have been viewed over a million times. In this second book based on his online courses, Shankar explains electromagnetism, optics, and quantum mechanics, developing the basics and reinforcing the fundamentals. With the help of problem sets and answer keys, students learn about the most interesting findings of today’s research while gaining a firm foundation in the principles and methods of physics.</t>
  </si>
  <si>
    <t>R. Shankar is the Josiah Willard Gibbs Professor of Physics at Yale University. He is the 2009 winner of the American Physical Society´s Lilienfeld Prize and the author of four previous popular textbooks.</t>
  </si>
  <si>
    <t>Quantum Field Theory, as Simply as Possible</t>
  </si>
  <si>
    <t>An exceptionally accessible introduction to quantum field theoryQuantum field theory is by far the most spectacularly successful theory in physics, but also one of the most mystifying. Quantum Field Theory, as Simply as Possible provides an essential primer on the subject, giving readers the conceptual foundations they need to wrap their heads around one of the most important yet baffling subjects in physics.Quantum field theory grew out of quantum mechanics in the late 1930s and was developed by a generation of brilliant young theorists, including Julian Schwinger and Richard Feynman. Their predictions were experimentally verified to an astounding accuracy unmatched by the rest of physics. Quantum field theory unifies quantum mechanics and special relativity, thus providing the framework for understanding the quantum mysteries of the subatomic world. With his trademark blend of wit and physical insight, A. Zee guides readers from the classical notion of the field to the modern frontiers of quantum field theory, covering a host of topics along the way, including antimatter, Feynman diagrams, virtual particles, the path integral, quantum chromodynamics, electroweak unification, grand unification, and quantum gravity.A unique and valuable introduction for students and general readers alike, Quantum Field Theory, as Simply as Possible explains how quantum field theory informs our understanding of the universe, and how it can shed light on some of the deepest mysteries of physics.</t>
  </si>
  <si>
    <t>“Using inimitable, lucid, and colloquial writing, Zee takes us across the whole landscape of high-energy physics. This excellent book will enlighten beginning physics undergraduates and informed lay readers alike.”—Keshav Dasgupta, McGill University“This is an adventurous book that offers unique insights and inspiration for science readers.”—John Donoghue, coauthor of A Prelude to Quantum Field Theory“Quantum field theory is largely unknown to nonexperts, though it underlies vast swathes of modern physics. This book is a corrective to this extraordinary state of affairs.”—David Tong, University of Cambridge“This is the opposite of a textbook. Rather than deriving the main results of quantum field theory, Zee discusses them conceptually, giving his own pointed opinions on the content and methods of this subject. If you are learning quantum field theory from the bottom up, equation by painful equation, Zee will encourage you to think critically and with a broader perspective.”—Michael E. Peskin, SLAC, Stanford University“Zee has written an introduction to quantum field theory that should satisfy even the Goldilocks of science enthusiasts. It is not too simplistic to do the subject matter a disservice, yet not too complicated to be inaccessible to motivated beginners. Zee’s book contains an engaging mix of analogy, simple but accurate mathematics, and historical tidbits. It will be my new go-to recommendation when suggesting to enthusiastic newcomers how to start learning quantum field theory.”—Frank Petriello, Northwestern University and Argonne National Laboratory</t>
  </si>
  <si>
    <t>A. Zee is professor of physics at the Kavli Institute for Theoretical Physics at the University of California, Santa Barbara. His many books include Fly by Night Physics, On Gravity, Group Theory in a Nutshell for Physicists, Einstein Gravity in a Nutshell, Quantum Field Theory in a Nutshell, and Fearful Symmetry (all Princeton).</t>
  </si>
  <si>
    <t>Photonic Crystals</t>
  </si>
  <si>
    <t>Molding the Flow of Light - Second Edition</t>
  </si>
  <si>
    <t>Meade, Robert D.</t>
  </si>
  <si>
    <t xml:space="preserve"> SCI053000 SCIENCE / Physics / Optics &amp; Light</t>
  </si>
  <si>
    <t>Since it was first published in 1995, Photonic Crystals has remained the definitive text for both undergraduates and researchers on photonic band-gap materials and their use in controlling the propagation of light. This newly expanded and revised edition covers the latest developments in the field, providing the most up-to-date, concise, and comprehensive book available on these novel materials and their applications.  Starting from Maxwell's equations and Fourier analysis, the authors develop the theoretical tools of photonics using principles of linear algebra and symmetry, emphasizing analogies with traditional solid-state physics and quantum theory. They then investigate the unique phenomena that take place within photonic crystals at defect sites and surfaces, from one to three dimensions. This new edition includes entirely new chapters describing important hybrid structures that use band gaps or periodicity only in some directions: periodic waveguides, photonic-crystal slabs, and photonic-crystal fibers. The authors demonstrate how the capabilities of photonic crystals to localize light can be put to work in devices such as filters and splitters. A new appendix provides an overview of computational methods for electromagnetism. Existing chapters have been considerably updated and expanded to include many new three-dimensional photonic crystals, an extensive tutorial on device design using temporal coupled-mode theory, discussions of diffraction and refraction at crystal interfaces, and more. Richly illustrated and accessibly written, Photonic Crystals is an indispensable resource for students and researchers.  Extensively revised and expanded  Features improved graphics throughout  Includes new chapters on photonic-crystal fibers and combined index-and band-gap-guiding  Provides an introduction to coupled-mode theory as a powerful tool for device design  Covers m</t>
  </si>
  <si>
    <t xml:space="preserve"> An excellent textbook to be used in physics, chemistry, and engineering. The revised edition of Photonic Crystals fills the gap between the layperson and the expert reader. —Costas M. Soukoulis, Iowa State University This text is certainly pitched at a post third-year quantum mechanics, electromagnetism and solid-state physics level in the Australian context and is ideally suited to study at an Honours or a Masters level. [Images freely available from MIT complement this text]. Certainly for all who offer photonics courses, this book should be in your institution's library if not on your shelf. ---John Holdsworth, Australian Physics This book offers elegant full-color illustrations and is superbly produced. This has to be applauded in an era dominated by low-resolution digital images. In summary: Photonics Crystals is a beauty and is highly recommended to photonics, laser, and optical scientist.  Photonic Crystals is a timely and well-written account of this new field.  This book is destined to become the classic textbook in the area. It gathers together the fundamental concepts and tools relevant to photonic crystals and presents them with exceptional clarity. I genuinely enjoyed reading it. —Maryanne Large, University of Sydney</t>
  </si>
  <si>
    <t>John D. Joannopoulos is the Francis Wright Davis Professor of Physics at the Massachusetts Institute of Technology. Steven G. Johnson is assistant professor of applied mathematics at MIT. Joshua N. Winn is assistant professor of physics at MIT. Robert D. Meade is a physicist and former research scientist at MIT. He currently works in equity trading.</t>
  </si>
  <si>
    <t>Principles of Laser Spectroscopy and Quantum Optics</t>
  </si>
  <si>
    <t>Malinovsky, Vladimir S. / Berman, Paul R.</t>
  </si>
  <si>
    <t xml:space="preserve"> SCI055000 SCIENCE / Physics / General; SCI057000 SCIENCE / Physics / Quantum Theory; SCI077000 SCIENCE / Physics / Condensed Matter</t>
  </si>
  <si>
    <t>Principles of Laser Spectroscopy and Quantum Optics is an essential textbook for graduate students studying the interaction of optical fields with atoms. It also serves as an ideal reference text for researchers working in the fields of laser spectroscopy and quantum optics.  The book provides a rigorous introduction to the prototypical problems of radiation fields interacting with two- and three-level atomic systems. It examines the interaction of radiation with both atomic vapors and condensed matter systems, the density matrix and the Bloch vector, and applications involving linear absorption and saturation spectroscopy. Other topics include hole burning, dark states, slow light, and coherent transient spectroscopy, as well as atom optics and atom interferometry. In the second half of the text, the authors consider applications in which the radiation field is quantized. Topics include spontaneous decay, optical pumping, sub-Doppler laser cooling, the Heisenberg equations of motion for atomic and field operators, and light scattering by atoms in both weak and strong external fields. The concluding chapter offers methods for creating entangled and spin-squeezed states of matter.  Instructors can create a one-semester course based on this book by combining the introductory chapters with a selection of the more advanced material. A solutions manual is available to teachers.  Rigorous introduction to the interaction of optical fields with atoms  Applications include linear and nonlinear spectroscopy, dark states, and slow light  Extensive chapter on atom optics and atom interferometry  Conclusion explores entangled and spin-squeezed states of matter  Solutions manual (available only to teachers)</t>
  </si>
  <si>
    <t xml:space="preserve"> Berman and Malinovsky's book can be recommended to graduate students and workers transferring from other areas. ---D.G.C. Jones, Contemporary Physics This book is special in that it covers certain topics from several viewpoints. Many are presented, compared, discussed, and described in terms of their similarities and differences. I think this is beautifully done! The writing is clear, precise, and concise, and the well-done citations to other parts of the text lead the reader along logical paths to a significant conclusion. —Harold Metcalf, State University of New York, Stony Brook This book gives a very detailed and comprehensive treatment of theoretical quantum optics. It provides a consistent and thorough look at the whole field and will be a valuable reference. —Richard Thompson, Imperial College, London This high-quality, well-written book is a fine addition to the literature of modern optics. . . . The general style is lucid and entirely fitting for a textbook. . . . In all, this is a splendid book and I am confident that it will be widely received with considerable enthusiasm. ---David L. Andrews, Optics &amp;amp Photonics News</t>
  </si>
  <si>
    <t>Paul R. Berman is professor of physics at the University of Michigan. Vladimir S. Malinovsky is a visiting professor in the Physics Department at Stevens Institute of Technology.</t>
  </si>
  <si>
    <t>Fundamentals of Physics I</t>
  </si>
  <si>
    <t>Mechanics, Relativity, and Thermodynamics</t>
  </si>
  <si>
    <t xml:space="preserve"> SCI055000 SCIENCE / Physics / General; SCI061000 SCIENCE / Physics / Relativity</t>
  </si>
  <si>
    <t>A beloved introductory physics textbook, now including exercises and an answer key, explains the concepts essential for thorough scientific understandingIn this concise book, R. Shankar, a well†‘known physicist and contagiously enthusiastic educator, explains the essential concepts of Newtonian mechanics, special relativity, waves, fluids, thermodynamics, and statistical mechanics. Now in an expanded edition—complete with problem sets and answers for course use or self†‘study—this work provides an ideal introduction for college†‘level students of physics, chemistry, and engineering for AP Physics students and for general readers interested in advances in the sciences. The book begins at the simplest level, develops the basics, and reinforces fundamentals, ensuring a solid foundation in the principles and methods of physics.</t>
  </si>
  <si>
    <t>R. Shankar, Yale University, New Haven, USA.</t>
  </si>
  <si>
    <t>Ptolemy's Almagest</t>
  </si>
  <si>
    <t>Ptolemy</t>
  </si>
  <si>
    <t>Toomer, G. J.</t>
  </si>
  <si>
    <t xml:space="preserve"> SCI004000 SCIENCE / Astronomy</t>
  </si>
  <si>
    <t>Ptolemy's Almagest is one of the most influential scientific works in history. A masterpiece of technical exposition, it was the basic textbook of astronomy for more than a thousand years, and still is the main source for our knowledge of ancient astronomy. This translation, based on the standard Greek text of Heiberg, makes the work accessible to English readers in an intelligible and reliable form. It contains numerous corrections derived from medieval Arabic translations and extensive footnotes that take account of the great progress in understanding the work made in this century, due to the discovery of Babylonian records and other researches. It is designed to stand by itself as an interpretation of the original, but it will also be useful as an aid to reading the Greek text.</t>
  </si>
  <si>
    <t xml:space="preserve"> Whatever we now understand of Ptolemy ... is in this book. —Noel Swerdlow, University of Chicago On the whole the accuracy and faithfulness to the original, including the small but important matter of a scrupulous adherence to Ptolemy's own mathematical notations, are exemplary. ---G.E.R. Lloyd, The Times Literary Supplement G.J. Toomer's new English edition of Ptolemy's classic treatise is more than just a fresh translation.... What Toomer has produced is the best edition in any language, one that will remain the standard preferred text for years to come. </t>
  </si>
  <si>
    <t>G.J. Toomer is Professor Emeritus of the History of Mathematics at Brown University. He is the author of Eastern Wisedome and Learning: The Study of Arabic in Seventeenth-Century England. He has also produced editions of the Arabic versions of Diocles' On Burning Mirrors and Apollonius's Conics, and, with Francis S. Benjamin Jr., produced an edition of Theorica planetarum by Campanus of Novara.</t>
  </si>
  <si>
    <t>Condensed Matter in a Nutshell</t>
  </si>
  <si>
    <t>Mahan, Gerald D.</t>
  </si>
  <si>
    <t>8</t>
  </si>
  <si>
    <t xml:space="preserve"> SCI038000 SCIENCE / Physics / Magnetism; SCI055000 SCIENCE / Physics / General; SCI077000 SCIENCE / Physics / Condensed Matter</t>
  </si>
  <si>
    <t>Condensed Matter in a Nutshell is the most concise, accessible, and self-contained introduction to this exciting and cutting-edge area of modern physics. This premier textbook covers all the standard topics, including crystal structures, energy bands, phonons, optical properties, ferroelectricity, superconductivity, and magnetism. It includes in-depth discussions of transport theory, nanoscience, and semiconductors, and also features the latest experimental advances in this fast-developing field, such as high-temperature superconductivity, the quantum Hall effect, graphene, nanotubes, localization, Hubbard models, density functional theory, phonon focusing, and Kapitza resistance. Rich in detail and full of examples and problems, this textbook is the complete resource for a two-semester graduate course in condensed matter and material physics.  Covers standard topics like crystal structures, energy bands, and phonons  Features the latest advances like high-temperature superconductivity and more  Full of instructive examples and challenging problems  Solutions manual (available only to teachers)</t>
  </si>
  <si>
    <t xml:space="preserve"> This is an excellent book that shows the author's wide grasp of the material. I particularly appreciate the many problems at the end of each chapter. Another welcome feature is the inclusion of many hot, still-developing topics in contemporary solid state physics. —Torgny Gustafsson, Rutgers University Mahan is a nuts-and-bolts theorist. Condensed Matter in a Nutshell includes many current hot topics, and the problem sets are well chosen. The book will help those trained in chemistry and materials science, both professionals and students, to come to grips with the current thinking in condensed matter physics, and it directs readers where to go for deeper immersion. —Zachary Fisk, University of California, Irvine Don't skip the introduction. It will not only re-energize those synapses which remember the history of chemistry, geology, and crystal growth, but it also poses some apparently simple questions which reveal the thrust of modern material research--all in eight pages. ---Bruce L. Dietrich, Planetarian This book is a great place to start learning about the vast array of phenomena that nature is able to produce around us in the form of materials. It hardly fits in a nutshell—it covers a great many topics, both traditional and current, in condensed matter physics. It is more akin to Hamlet's assertion that he could be bounded in a nutshell, and count himself a king of infinite space. The prodigious knowledge of the author shines through in the choice of topics. —Sidney R. Nagel, University of Chicago Mahan's book does an admirable job of covering the broad subject of condensed matter physics in a balanced way. Virtually every important modern topic is explained. The informal narrative style gives the reader the sense of sitting in on a lecture by the master. The long search for a suitable text for a one-year graduate course on condensed matter physics may finally be over. —Patrick A. Lee, Massachusetts Ins</t>
  </si>
  <si>
    <t>Gerald D. Mahan is Distinguished Professor of Physics at Pennsylvania State University. His books include Quantum Mechanics in a Nutshell (Princeton) and Many-Particle Physics.</t>
  </si>
  <si>
    <t>Eye and Brain</t>
  </si>
  <si>
    <t>The Psychology of Seeing - Fifth Edition</t>
  </si>
  <si>
    <t>Gregory, Richard L.</t>
  </si>
  <si>
    <t>80</t>
  </si>
  <si>
    <t xml:space="preserve"> MED057000 MEDICAL / Neuroscience; PSY000000 PSYCHOLOGY / General; SCI053000 SCIENCE / Physics / Optics &amp; Light; SCI089000 SCIENCE / Life Sciences / Neuroscience</t>
  </si>
  <si>
    <t>Since the publication of the first edition in 1966, Eye and Brain has established itself worldwide as an essential introduction to the basic phenomena of visual perception. Richard Gregory offers clear explanations of how we see brightness, movement, color, and objects, and he explores the phenomena of visual illusions to establish principles about how perception normally works and why it sometimes fails.Illusion continues to be a major theme in the book, which provides a comprehensive classification system. There are also sections on what babies see and how they learn to see, on motion perception, the relationship between vision and consciousness, and on the impact of new brain imaging techniques.</t>
  </si>
  <si>
    <t xml:space="preserve"> An excellent introduction to the psychology of vision. It presents what we know, what we don't know, and what we think. Gregory accomplishes this in an astonishingly succinct and successful book. ---Steven M. Kastenbaum, Science Books &amp;amp Films [A] hugely influential book. . . . It stands as the essential guide to Gregory's framework for perception, but also to a whole range of visual demonstrations, illusions, and puzzles that will have you captivated long after you have finished. ---Iain D. Gilchrist, Perception</t>
  </si>
  <si>
    <t>Richard L. Gregory (1923–2010) was a distinguished British psychologist and emeritus professor of neuropsychology at the University of Bristol.</t>
  </si>
  <si>
    <t>The Large-Scale Structure of the Universe</t>
  </si>
  <si>
    <t>Peebles, P. J. E.</t>
  </si>
  <si>
    <t>98</t>
  </si>
  <si>
    <t>The classic account of the structure and evolution of the early universe from Nobel Prize–winning physicist P. J. E. PeeblesAn instant landmark on its publication, The Large-Scale Structure of the Universe remains the essential introduction to this vital area of research. Written by one of the world's most esteemed theoretical cosmologists, it provides an invaluable historical introduction to the subject, and an enduring overview of key methods, statistical measures, and techniques for dealing with cosmic evolution. With characteristic clarity and insight, P. J. E. Peebles focuses on the largest known structures—galaxy clusters—weighing the empirical evidence of the nature of the clustering and the theories of how the clustering evolves in an expanding universe. A must-have reference for students and researchers alike, this edition of The Large-Scale Structure of the Universe introduces a new generation of readers to a classic text in modern cosmology.</t>
  </si>
  <si>
    <t>James Peebles, Co-Winner of the Nobel Prize in Physics</t>
  </si>
  <si>
    <t>P. J. E. Peebles is a Nobel Prize–winning physicist whose books include Cosmology's Century, Principles of Physical Cosmology, and Physical Cosmology (all Princeton). He is the Albert Einstein Professor of Science Emeritus in the Department of Physics at Princeton University.</t>
  </si>
  <si>
    <t>Principles of Physical Cosmology</t>
  </si>
  <si>
    <t>99</t>
  </si>
  <si>
    <t>The classic introduction to physical cosmology from Nobel Prize–winning physicist P. J. E. PeeblesPrinciples of Physical Cosmology is the essential introduction to this critical area of modern physics, written by a leading pioneer who has shaped the course of the field for decades. P. J. E. Peebles provides an authoritative overview of the field, showing how observation has combined with theory to establish the science of physical cosmology. He presents the elements of physical cosmology, including the history of the discovery of the expanding universe surveys the cosmological tests that measure the geometry of space-time, with a discussion of general relativity as the basis for these tests and reviews the origin of galaxies and the large-scale structure of the universe. Featuring Peebles's 2019 Nobel lecture, this edition of Principles of Physical Cosmology remains an indispensable reference for students and researchers alike.</t>
  </si>
  <si>
    <t xml:space="preserve"> A comprehensive overview of physical cosmology. . . . The book will be welcomed by physicists and astronomers alike. —Joseph Silk, Physics Today</t>
  </si>
  <si>
    <t>P. J. E. Peebles is a Nobel Prize–winning physicist whose books include Cosmology's Century, Quantum Mechanics, and Physical Cosmology (all Princeton). He is the Albert Einstein Professor of Science Emeritus in the Department of Physics at Princeton University.</t>
  </si>
  <si>
    <t>Cosmology’s Century</t>
  </si>
  <si>
    <t>An Inside History of Our Modern Understanding of the Universe</t>
  </si>
  <si>
    <t xml:space="preserve"> SCI005000 SCIENCE / Physics / Astrophysics; SCI015000 SCIENCE / Cosmology; SCI034000 SCIENCE / History</t>
  </si>
  <si>
    <t>From Nobel Prize–winning physicist P. J. E. Peebles, the story of cosmology from Einstein to todayModern cosmology began a century ago with Albert Einstein's general theory of relativity and his notion of a homogenous, philosophically satisfying cosmos. Cosmology's Century is the story of how generations of scientists built on these thoughts and many new measurements to arrive at a well-tested physical theory of the structure and evolution of our expanding universe.In this landmark book, one of the world's most esteemed theoretical cosmologists offers an unparalleled personal perspective on how the field developed. P. J. E. Peebles was at the forefront of many of the greatest discoveries of the past century, making fundamental contributions to our understanding of the presence of helium and microwave radiation from the hot big bang, the measures of the distribution and motion of ordinary matter, and the new kind of dark matter that allows us to make sense of these results. Taking readers from the field's beginnings, Peebles describes how scientists working in independent directions found themselves converging on a theory of cosmic evolution interesting enough to warrant the rigorous testing it passes so well. He explores the major advances—some inspired by remarkable insights or perhaps just lucky guesses—as well as the wrong turns taken and the roads not explored. He shares recollections from major players in this story and provides a rare, inside look at how natural science is really done.A monumental work, Cosmology's Century also emphasizes where the present theory is incomplete, suggesting exciting directions for continuing research.</t>
  </si>
  <si>
    <t>James Peebles, Co-Winner of the Nobel Prize in Physics Peebles offers a broad and deep description of cosmology, presenting the history of the field as well as many of the side turns, dead ends, and wrong paths that researchers explored along the way. I really enjoyed reading this book. —David W. Hogg, New York University An inspiring history of cosmic ideas. —Joseph Silk, author of The Infinite Cosmos: Questions from the Frontiers of Cosmology Peebles oﬀers a remarkable account of how, over the course of a century, researchers in several disparate areas of physics, astronomy, and cosmology pursued questions about the nature and evolution of the universe. Cosmology's Century is a welcome and valuable tour of a fascinating intellectual adventure. —David Kaiser, author of How the Hippies Saved Physics: Science, Counterculture, and the Quantum Revival</t>
  </si>
  <si>
    <t>P. J. E. Peebles is a Nobel Prize–winning physicist and the author of Principles of Physical Cosmology, Quantum Mechanics, and Physical Cosmology (all Princeton). He is the Albert Einstein Professor of Science Emeritus in the Department of Physics at Princeton University.</t>
  </si>
  <si>
    <t>The Ultimate Quotable Einstein</t>
  </si>
  <si>
    <t>Calaprice, Alice</t>
  </si>
  <si>
    <t xml:space="preserve"> REF019000 REFERENCE / Quotations; SCI055000 SCIENCE / Physics / General</t>
  </si>
  <si>
    <t>This is the definitive edition of the hugely popular collection of Einstein quotations that has sold tens of thousands of copies worldwide and been translated into twenty-five languages.The Ultimate Quotable Einstein features roughly 1,600 quotes in all. This paperback edition includes sections unique to the ultimate collection-- On and to Children,   On Race and Prejudice,  and  Einstein's Verses: A Small Selection --as well as a chronology of Einstein’s life and accomplishments, Freeman Dyson’s authoritative foreword, and commentary and descriptive source notes by Alice Calaprice.</t>
  </si>
  <si>
    <t xml:space="preserve"> [The Ultimate Quotable Einstein] is a compelling selection. . . . Students of Einstein's work and life, who are familiar with these contexts, can find many embellishments to their research, and often puzzling contrary notes to customary portrayals of his stance on issues ranging from Zionism to domestic life. </t>
  </si>
  <si>
    <t>Alice Calaprice is a renowned expert on Albert Einstein and was a longtime senior editor at Princeton University Press. She has worked with the Collected Papers of Albert Einstein since the founding of the project, has copyedited and overseen the production of all the volumes, and administered the accompanying translation series with a grant from the National Science Foundation. She is the author of several popular books on Einstein and was a recipient of the Literary Market Place's award for individual achievement in scholarly editing.</t>
  </si>
  <si>
    <t>The Semiclassical Way to Dynamics and Spectroscopy</t>
  </si>
  <si>
    <t>Heller, Eric J.</t>
  </si>
  <si>
    <t xml:space="preserve"> SCI013050 SCIENCE / Chemistry / Physical &amp; Theoretical; SCI018000 SCIENCE / Mechanics / Dynamics; SCI057000 SCIENCE / Physics / Quantum Theory; SCI078000 SCIENCE / Spectroscopy &amp; Spectrum Analysis</t>
  </si>
  <si>
    <t>A graduate-level text that examines the semiclassical approach to quantum mechanicsPhysical systems have been traditionally described in terms of either classical or quantum mechanics. But in recent years, semiclassical methods have developed rapidly, providing deep physical insight and computational tools for quantum dynamics and spectroscopy. In this book, Eric Heller introduces and develops this subject, demonstrating its power with many examples.  In the first half of the book, Heller covers relevant aspects of classical mechanics, building from them the semiclassical way through the semiclassical limit of the Feynman path integral. The second half of the book applies this approach to various kinds of spectroscopy, such as molecular spectroscopy and electron imaging and quantum dynamical systems with an emphasis on tunneling. Adopting a distinctly time-dependent viewpoint, Heller argues for semiclassical theories from experimental and theoretical vantage points valuable to research in physics and chemistry. Featuring more than two hundred figures, the book provides a geometric, phase-space, and coordinate-space pathway to greater understanding.Filled with practical examples and applications, The Semiclassical Way to Dynamics and Spectroscopy is a comprehensive presentation of the tools necessary to successfully delve into this unique area of quantum mechanics.A comprehensive approach for using classical mechanics to do quantum mechanicsMore than two hundred figures to assist intuitionEmphasis on semiclassical Green function and wave packet perspective, as well as tunneling and spectroscopyChapters include quantum mechanics of classically chaotic systems, quantum scarring, and other modern dynamical topics</t>
  </si>
  <si>
    <t xml:space="preserve"> This book captures a lifetime of research, achievement, and deep understanding of the semiclassical approach to quantum mechanics. I know of no volume that covers the same eclectic mix of topics, and Heller's insights are invaluable. A heroic undertaking, this book will be a tremendous boon to many research fields. —Kieron Burke, University of California, Irvine Among the books on quantum mechanics, this one is unique due to the originality of its content, presentation, and interpretation of the results. Heller succeeds in demonstrating remarkable and surprising connections between classical and quantum mechanics, which allows him to explain seemingly complicated quantum-mechanical phenomena in very simple terms. Filling an important gap in the field, this book will be welcome by specialists and nonspecialists alike. —Jiri Vanicek, École Polytechnique Fédérale de Lausanne This thought-provoking and unique presentation of the semiclassical approach to quantum physics is by a grandmaster of the subject. All the explanations are original and the illustrations are beautiful. The subject deserves to be better known to researchers in physics and chemistry. —Michael Berry, University of Bristol</t>
  </si>
  <si>
    <t>Eric J. Heller is the Abbott and James Lawrence Professor of Chemistry and Professor of Physics at Harvard University and a member of the National Academy of Sciences. He is the author of Why You Hear What You Hear (Princeton).</t>
  </si>
  <si>
    <t>Electrons in Solids</t>
  </si>
  <si>
    <t>Mesoscopics, Photonics, Quantum Computing, Correlations, Topology</t>
  </si>
  <si>
    <t>Morgenstern, Markus / Bluhm, Hendrik / Stampfer, Christoph / Plessen, Gero / Brückel, Thomas</t>
  </si>
  <si>
    <t>Graduate Texts in Condensed Matter</t>
  </si>
  <si>
    <t>11</t>
  </si>
  <si>
    <t xml:space="preserve"> SCI038000 SCIENCE / Physics / Magnetism; SCI050000 SCIENCE / Nanoscience; SCI057000 SCIENCE / Physics / Quantum Theory; SCI077000 SCIENCE / Physics / Condensed Matter; TEC021000 Technology &amp; Engineering / Materials Science / General; TEC027000 Technology &amp; Engineering / Nanotechnology &amp; MEMS</t>
  </si>
  <si>
    <t>As a continuation of classical condensed matter physics texts, this graduate textbook introduces advanced topics of correlated electron systems, mesoscopic transport,quantum computing, optical excitations and topological insulators. The book is focusing on an intuitive understanding of the basic concepts of these rather complex subjects.</t>
  </si>
  <si>
    <t>Thomas Brückel, Jülich Hendrik Bluhm, Markus Morgenstern, Gero von Plessen, Christoph Stampfer, U Aachen, Germany.</t>
  </si>
  <si>
    <t>A Source Book in Astronomy and Astrophysics, 1900–1975</t>
  </si>
  <si>
    <t>Lang, Kenneth R. / Gingerich, Owen</t>
  </si>
  <si>
    <t>Source Books in the History of the Sciences</t>
  </si>
  <si>
    <t>15</t>
  </si>
  <si>
    <t>Harvard University Press</t>
  </si>
  <si>
    <t xml:space="preserve"> SCI000000 SCIENCE / General; SCI004000 SCIENCE / Astronomy; SCI005000 SCIENCE / Physics / Astrophysics; SCI034000 SCIENCE / History</t>
  </si>
  <si>
    <t>GingerichOwen: Owen Gingerich is Professor of Astronomy and of the History of Science, Emeritus, Department of Astronomy and the Harvard-Smithsonian Center for Astrophysics.</t>
  </si>
  <si>
    <t>The Variational Principles of Mechanics</t>
  </si>
  <si>
    <t>Lanczos, Cornelius</t>
  </si>
  <si>
    <t>Heritage</t>
  </si>
  <si>
    <t>University of Toronto Press</t>
  </si>
  <si>
    <t>Theoretical and Mathematical Physics</t>
  </si>
  <si>
    <t xml:space="preserve"> SCI018000 SCIENCE / Mechanics / Dynamics; SCI034000 SCIENCE / History; SCI075000 SCIENCE / Philosophy &amp; Social Aspects</t>
  </si>
  <si>
    <t>Professor Lanczos's book is not a textbook on advances mechanics. Its purpose is to formulate and explain these fundamental concepts of this exact science which started with the work of Galileo and led to the achievements of modern relativity theory and quantum theory.</t>
  </si>
  <si>
    <t xml:space="preserve">  … a brilliant presentation of a great chapter of science.    … one of the most important works on the philosophy of mechanics which has appeared since Mach's classic treatise. </t>
  </si>
  <si>
    <t>LanczosCornelius: CORNELIUS LANCZOS is Senior Professor in the School of Theoretical Physics, Dublin Institute for Advanced Studies.</t>
  </si>
  <si>
    <t>The Tests of Time</t>
  </si>
  <si>
    <t>Readings in the Development of Physical Theory</t>
  </si>
  <si>
    <t>Dolling, Lisa M. / Statile, Glenn N. / Gianelli, Arthur F.</t>
  </si>
  <si>
    <t>The development of physical theory is one of our greatest intellectual achievements. Its products--the currently prevailing theories of physics, astronomy, and cosmology--have proved themselves to possess intrinsic beauty and to have enormous explanatory and predictive power. This anthology of primary readings chronicles the birth and maturation of five such theories (the heliocentric theory, the electromagnetic field theory, special and general relativity, quantum theory, and the big bang theory) in the words of the scientists who brought them to life. It is the first historical account that captures the rich substance of these theories, each of which represents a fascinating story of the interplay of evidence and insight--and of dialogue among great minds. Readers sit in with Copernicus, Kepler, and Galileo as they overturn the geocentric universe observe the genius of Faraday and Maxwell as they  discover  the electromagnetic field look over Einstein's shoulder as he works out the details of relativity listen in as Einstein and Bohr argue for the soul of quantum mechanics in the Completeness Debate and watch as Hubble and others reveal the history of the universe. The editors' approach highlights the moments of discovery that rise from scientific creativity, and the presentation humanizes the scientific process, revealing the extent to which great scientists were the first to consider the philosophical implications of their work. But, most significantly, the editors offer this as their central thesis: although each was ushered in by a revolution, and each contains counterintuitive elements that delayed its acceptance, these five theories exhibit a continuous rational development that has led them to a permanent place in the worldview of science. Accessible to the general reader yet sufficiently substantive that working scientists will find value in it, The Tests of Time offers an intimate look into how physical theor</t>
  </si>
  <si>
    <t xml:space="preserve"> This book is the result of an ambitious educational project to teach students by having them study original scientific texts selected with pedagogical shrewdness. It makes it possible for students to engage in actual scientific thinking and to do this almost entirely without mathematics and in the intellectual presence of great and imaginative creative scientists. There is no other work like it, and it has great appeal. —Robert S. Cohen, Boston University This excellent work collects a judiciously chosen group of writings on what are universally regarded as five of the most significant physical theories in the history of science. Each of the selections serves to place the development and significance of the physical theory in its historical setting as well as to shed light on important philosophical issues it raises. This is an extremely useful book that will be of benefit to anyone with an interest in the history and philosophy of science. I for one will certainly be using this volume as a source book for my courses in the history and philosophy of the physical sciences. —Martin Tamny, The City College and the Graduate Center, City University of New York [A] very attractive collection. . . . A delight to browse and a useful assignment in any course in undergraduate physics, philosophy, or history of science.  It is a pleasure to find an original addition to the small list of worthwhile books on the history and philosophy of natural science. The authors have done an excellent job assembling and organizing a selection of texts that can be used equally well at an elementary or more advanced level. No other anthology combines breadth and accuracy so well. —Stephen Toulmin, University of Southern California</t>
  </si>
  <si>
    <t>Lisa M. Dolling, Arthur F. Gianelli, and Glenn N. Statile teach the history and philosophy of science on both the graduate and undergraduate levels at St. John's University. Arthur Gianelli is Chair of the Philosophy Department and the coeditor of The Metaphysical Quest. Lisa Dolling has written and lectured on the philosophy of Niels Bohr and directs the Science and Religion project at St. John's. Glenn Statile has lectured and written on topics in cosmology and the philosophy of science.</t>
  </si>
  <si>
    <t>Exoplanet Atmospheres</t>
  </si>
  <si>
    <t>Physical Processes</t>
  </si>
  <si>
    <t>Seager, Sara</t>
  </si>
  <si>
    <t>18</t>
  </si>
  <si>
    <t xml:space="preserve"> SCI004000 SCIENCE / Astronomy; SCI005000 SCIENCE / Physics / Astrophysics</t>
  </si>
  <si>
    <t>Over the past twenty years, astronomers have identified hundreds of extrasolar planets--planets orbiting stars other than the sun. Recent research in this burgeoning field has made it possible to observe and measure the atmospheres of these exoplanets. This is the first textbook to describe the basic physical processes--including radiative transfer, molecular absorption, and chemical processes--common to all planetary atmospheres, as well as the transit, eclipse, and thermal phase variation observations that are unique to exoplanets.  In each chapter, Sara Seager offers a conceptual introduction, examples that combine the relevant physics equations with real data, and exercises. Topics range from foundational knowledge, such as the origin of atmospheric composition and planetary spectra, to more advanced concepts, such as solutions to the radiative transfer equation, polarization, and molecular and condensate opacities. Since planets vary widely in their atmospheric properties, Seager emphasizes the major physical processes that govern all planetary atmospheres.  Moving from first principles to cutting-edge research, Exoplanet Atmospheres is an ideal resource for students and researchers in astronomy and earth sciences, one that will help prepare them for the next generation of planetary science.  The first textbook to describe exoplanet atmospheres  Illustrates concepts using examples grounded in real data  Provides a step-by-step guide to understanding the structure and emergent spectrum of a planetary atmosphere  Includes exercises for students</t>
  </si>
  <si>
    <t xml:space="preserve"> As a basic textbook for an introductory course in atmospheric physics for undergraduates this book is fine it's nicely and clearly written and includes model exam questions. ---F. W. Taylor, Observatory Seager provides an excellent contribution to the Princeton Series in Astrophysics, which will appeal to graduate students and working professionals in astronomy.  The author, an acknowledged leader in the field, has written a text intended for advanced undergraduates, graduate students, and professional astronomers. The book is organized topically, and could easily be used alone or as part of a more general course in thermodynamics or radiation astrophysics. . . . This is an excellent resource. . . . The author's clear explanations are easy to follow. ---April S. Whitt, Planetarian Exoplanet Atmospheres is a major scholarly contribution to an exciting, scientifically important, and rapidly expanding area of research in astrophysics, written by one of its intellectual leaders. Seager pulls together a comprehensive and meticulously organized set of scientific results and techniques. This book will be a bible for students and professionals interested in exoplanet atmospheres. —Edwin L. Turner, Princeton University This book fills an important gap between astronomy and planetary science. I am quite sure it will become the standard text for any course covering exoplanet atmospheres. —Mark Marley, NASA Ames Research Center The book will certainly provide a useful starting point for what I suspect will be the increasing number of scientists wishing to work on the physics of exoplanets. ---Jonathan Tennyson, Contemporary Physics</t>
  </si>
  <si>
    <t>Sara Seager is professor of planetary science and physics at the Massachusetts Institute of Technology.</t>
  </si>
  <si>
    <t>Angular Momentum in Quantum Mechanics</t>
  </si>
  <si>
    <t>Edmonds, A. R.</t>
  </si>
  <si>
    <t>Investigations in Physics</t>
  </si>
  <si>
    <t>9</t>
  </si>
  <si>
    <t>This book offers a concise introduction to the angular momentum, one of the most fundamental quantities in all of quantum mechanics. Beginning with the quantization of angular momentum, spin angular momentum, and the orbital angular momentum, the author goes on to discuss the Clebsch-Gordan coefficients for a two-component system. After developing the necessary mathematics, specifically spherical tensors and tensor operators, the author then investigates the 3-j, 6-j, and 9-j symbols. Throughout, the author provides practical applications to atomic, molecular, and nuclear physics. These include partial-wave expansions, the emission and absorption of particles, the proton and electron quadrupole moment, matrix element calculation in practice, and the properties of the symmetrical top molecule.</t>
  </si>
  <si>
    <t>This book . . . has always been and remains to be a standard source reference for those working in quantum theory of angular momentum and its applications in physics.</t>
  </si>
  <si>
    <t>A. R. Edmonds was known for his work in theoretical physics first in England and later in the CERN Theoretical Study Division in Copenhagen.</t>
  </si>
  <si>
    <t>A Survey of Computational Physics</t>
  </si>
  <si>
    <t>Introductory Computational Science</t>
  </si>
  <si>
    <t>Páez, José / Bordeianu, Cristian C. / Landau, Rubin H.</t>
  </si>
  <si>
    <t xml:space="preserve"> COM014000 COMPUTERS / Computer Science; COM077000 COMPUTERS / Mathematical &amp; Statistical Software; SCI055000 SCIENCE / Physics / General</t>
  </si>
  <si>
    <t>Computational physics is a rapidly growing subfield of computational science, in large part because computers can solve previously intractable problems or simulate natural processes that do not have analytic solutions. The next step beyond Landau's First Course in Scientific Computing and a follow-up to Landau and Páez's Computational Physics, this text presents a broad survey of key topics in computational physics for advanced undergraduates and beginning graduate students, including new discussions of visualization tools, wavelet analysis, molecular dynamics, and computational fluid dynamics. By treating science, applied mathematics, and computer science together, the book reveals how this knowledge base can be applied to a wider range of real-world problems than computational physics texts normally address.          Designed for a one- or two-semester course, A Survey of Computational Physics will also interest anyone who wants a reference on or practical experience in the basics of computational physics.                     Accessible to advanced undergraduates             Real-world problem-solving approach             Java codes and applets integrated with text             Companion Web site includes videos of lectures</t>
  </si>
  <si>
    <t>Rubin H. Landau, Winner of the 2008 Undergraduate Computational Engineering and Sciences Awards, The Krell Institute In addition to being an excellent undergraduate textbook, A Survey of Computational Physics will be useful to scientists wanting a good reference on basic computational modeling methods. —John W. Mintmire, Oklahoma State University This book is a welcome addition to the existing literature on the subject. It is needed as much for its pedagogical approach to computational thinking as for its choice of topics in computational physics. Its use of Java as the main programming language brings it up to date with the skills that the new generation of students will bring to class. —Ali Eskandarian, George Washington University Landau and Piez, authors of Computational Physics, have teamed up with Bordeianu to create an expanded work on introductory computational physics. Even more comprehensive than the first book, this volume contains up-to-date treatments of many new topics at the forefront of the field. . . . This volume offers everything needed for a graduate or undergraduate computational physics course. ---K.D. Fisher, Choice</t>
  </si>
  <si>
    <t>Rubin H. Landau is professor of physics and director of the computational physics program at Oregon State University. Manuel José Páez is professor of physics at Universidad de Antioquia in Colombia. Cristian C. Bordeianu, a PhD candidate at University of Bucharest, is vice principal at Technological High School 1 in Suceava, Romania.</t>
  </si>
  <si>
    <t>Exoplanetary Atmospheres</t>
  </si>
  <si>
    <t>Theoretical Concepts and Foundations</t>
  </si>
  <si>
    <t>Heng, Kevin</t>
  </si>
  <si>
    <t>30</t>
  </si>
  <si>
    <t>The study of exoplanetary atmospheres—that is, of planets orbiting stars beyond our solar system—may be our best hope for discovering life elsewhere in the universe. This dynamic, interdisciplinary field requires practitioners to apply knowledge from atmospheric and climate science, astronomy and astrophysics, chemistry, geology and geophysics, planetary science, and even biology. Exoplanetary Atmospheres provides an essential introduction to the theoretical foundations of this cutting-edge new science.Exoplanetary Atmospheres covers the physics of radiation, fluid dynamics, atmospheric chemistry, and atmospheric escape. It draws on simple analytical models to aid learning, and features a wealth of problem sets, some of which are open-ended. This authoritative and accessible graduate textbook uses a coherent and self-consistent set of notation and definitions throughout, and also includes appendixes containing useful formulae in thermodynamics and vector calculus as well as selected Python scripts.Exoplanetary Atmospheres prepares PhD students for research careers in the field, and is ideal for self-study as well as for use in a course setting.The first graduate textbook on the theory of exoplanetary atmospheresUnifies knowledge from atmospheric and climate science, astronomy and astrophysics, chemistry, planetary science, and moreCovers radiative transfer, fluid dynamics, atmospheric chemistry, and atmospheric escapeProvides simple analytical models and a wealth of problem setsIncludes appendixes on thermodynamics, vector calculus, tabulated Gibbs free energies, and Python scriptsSolutions manual (available only to professors)</t>
  </si>
  <si>
    <t xml:space="preserve"> Heng presents a large body of background knowledge, drawing from diverse fields, to give students the necessary foundation to understand current state-of-the-art research on exoplanetary atmospheres. —Mark Marley, NASA Ames Research CenterAn essential introduction to the theoretical foundations of this cutting-edge new science. . . . Authoritative and accessible. . . . Exoplanetary Atmospheres prepares Ph.D. students for research careers in the field and is ideal for self-study as well as for use in a course setting. An excellent resource for newcomers to the field as well as experts with years of experience. —Jacob L. Bean, University of ChicagoWinner of the 2018 Chambliss Astronomical Writing Award, American Astronomical Society The scope of this book is ambitious. Heng covers a tremendous range of topics, which are needed to characterize a very complicated set of systems. —Jared Workman, Colorado Mesa University Highly recommended. What makes this book stand out is that it is really geared to teaching students how to model atmospheres as a whole—not just one or two particular aspects, but the complete picture, which is a must for the future endeavor of understanding exoplanetary atmospheres. —Ignas Snellen, Leiden University</t>
  </si>
  <si>
    <t>Kevin Heng is professor of astronomy and planetary sciences at the University of Bern in Switzerland, where he is director of the Center for Space and Habitability and leads the Exoplanets and Exoclimes Group, and is on the core science team of the CHEOPS space mission of the European Space Agency.</t>
  </si>
  <si>
    <t>Natural Complexity</t>
  </si>
  <si>
    <t>A Modeling Handbook</t>
  </si>
  <si>
    <t>Charbonneau, Paul</t>
  </si>
  <si>
    <t>Primers in Complex Systems</t>
  </si>
  <si>
    <t>5</t>
  </si>
  <si>
    <t xml:space="preserve"> COM051360 COMPUTERS / Programming Languages / Python; COM062000 COMPUTERS / Data Modeling &amp; Design; SCI040000 SCIENCE / Physics / Mathematical &amp; Computational; SCI043000 SCIENCE / Research &amp; Methodology</t>
  </si>
  <si>
    <t>This book provides a short, hands-on introduction to the science of complexity using simple computational models of natural complex systems—with models and exercises drawn from physics, chemistry, geology, and biology. By working through the models and engaging in additional computational explorations suggested at the end of each chapter, readers very quickly develop an understanding of how complex structures and behaviors can emerge in natural phenomena as diverse as avalanches, forest fires, earthquakes, chemical reactions, animal flocks, and epidemic diseases.Natural Complexity provides the necessary topical background, complete source codes in Python, and detailed explanations for all computational models. Ideal for undergraduates, beginning graduate students, and researchers in the physical and natural sciences, this unique handbook requires no advanced mathematical knowledge or programming skills and is suitable for self-learners with a working knowledge of precalculus and high-school physics.Self-contained and accessible, Natural Complexity enables readers to identify and quantify common underlying structural and dynamical patterns shared by the various systems and phenomena it examines, so that they can form their own answers to the questions of what natural complexity is and how it arises.</t>
  </si>
  <si>
    <t>This book is a clear introduction to experimentation with complex systems that will appeal to multiple audiences. . . . It will serve as an example of pedagogical clarity and skill for anyone responsible for teaching the physical sciences.---H. Van Dyke Parunak, Computing Reviews With Natural Complexity, Charbonneau boils the hard science of nature down to simple concepts and expressions that are both intuitive and informative. A must-read for any curious mind. —Scott McIntosh, director of the High Altitude Observatory, National Center for Atmospheric Research What a fascinating introduction into the world of nonlinear phenomena. Paul Charbonneau is taking us on a roller-coaster ride through sandpile avalanches, forest fires, and earthquakes. —Markus Aschwanden, author of Self-Organized Criticality in Astrophysics Charbonneau's writing style is enthusiastic and clear. —Sidney Redner, coauthor of A Kinetic View of Statistical Physics Natural Complexity takes readers to new frontiers in the physics of complexity. —Simon DeDeo, Carnegie Mellon University and the Santa Fe Institute In this delightfully engaging introduction to complexity, Charbonneau reveals how a bewildering array of complicated structures emerge naturally from exceedingly simple rules of behavior and engagement. More than that, however, he provides the necessary tools and encouragement for readers to continue to explore this extraordinary landscape on their own and uncover its hidden mysteries. —Thomas J. Bogdan, former president of the University Corporation for Atmospheric Research The appeal of this book is twofold. It provides practical examples of computational modeling. It also motivates readers by detailing breathtaking systems in the real world. The combination is winning. —Aimee Norton, Stanford University</t>
  </si>
  <si>
    <t>Paul Charbonneau is professor of physics at the University of Montreal.</t>
  </si>
  <si>
    <t>Surface Physics</t>
  </si>
  <si>
    <t>Fundamentals and Methods</t>
  </si>
  <si>
    <t>Fauster, Thomas / Hammer, Lutz / Heinz, Klaus / Schneider, M. Alexander</t>
  </si>
  <si>
    <t>De Gruyter Textbook</t>
  </si>
  <si>
    <t>De Gruyter Oldenbourg</t>
  </si>
  <si>
    <t xml:space="preserve"> SCI013050 SCIENCE / Chemistry / Physical &amp; Theoretical; SCI077000 SCIENCE / Physics / Condensed Matter; SCI078000 SCIENCE / Spectroscopy &amp; Spectrum Analysis; TEC021000 Technology &amp; Engineering / Materials Science / General; TEC021040 Technology &amp; Engineering / Materials Science / Thin Films, Surfaces &amp; Interfaces</t>
  </si>
  <si>
    <t>This work introduces concisely into modern and experimental Surface Physics. Based on many years of teaching experience, the authors present surface-specific properties and complex processes in a plain and descriptive way. Ideal for exam preparation through tasks and comprehension questions.</t>
  </si>
  <si>
    <t>Thomas Fauster, Lutz Hammer, Klaus Heinz, M. Alexander Schneider, University Erlangen-Nürnberg, Germany.</t>
  </si>
  <si>
    <t>Jet Propulsion Engines</t>
  </si>
  <si>
    <t>Lancaster, Otis E.</t>
  </si>
  <si>
    <t>Princeton Legacy Library</t>
  </si>
  <si>
    <t>2247</t>
  </si>
  <si>
    <t>Volume XII of the High Speed Aerodynamics and Jet Propulsion series. Partial Contents: Historical development of jet propulsion basic principles of jet propulsion analyses of the various types of jet propulsion engines including the turbojet, the turboprop, the ramjet, and intermittent jets, as well as solid and liquid propellant rocket engines and the ramrocket. Another section deals with jet driven rotors. The final sections discuss the use of atomic energy in jet propulsion and the future prospects of jet propulsion.Originally published in 1959.The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</si>
  <si>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An Introduction to X-Ray Physics, Optics, and Applications</t>
  </si>
  <si>
    <t>MacDonald, Carolyn</t>
  </si>
  <si>
    <t xml:space="preserve"> SCI053000 SCIENCE / Physics / Optics &amp; Light; SCI059000 SCIENCE / Radiography; SCI078000 SCIENCE / Spectroscopy &amp; Spectrum Analysis; TEC030000 Technology &amp; Engineering / Optics</t>
  </si>
  <si>
    <t>In this book, Carolyn A. MacDonald provides a comprehensive introduction to the physics of a wide range of x-ray applications, optics, and analysis tools. Theory is applied to practical considerations of optics and applications ranging from astronomy to medical imaging and materials analysis.Emphasizing common physical concepts that underpin diverse phenomena and applications of x-ray physics, the book opens with a look at nuclear medicine, motivating further investigations into scattering, detection, and noise statistics. The second section explores topics in x-ray generation, including characteristic emission, x-ray fluorescence analysis, bremsstrahlung emission, and synchrotron and laser sources. The third section details the main forms of interaction, including the physics of photoelectric absorption, coherent and Compton scattering, diffraction, and refractive, reflective, and diffractive optics. Applications in this section include x-ray spectroscopy, crystallography, and dose and contrast in radiography. A bibliography is included at the end of every chapter, and solutions to chapter problems are provided in the appendix.Based on a course for advanced undergraduates and graduate students in physics and related sciences and also intended for researchers, An Introduction to X-Ray Physics, Optics, and Applications offers a thorough survey of the physics of x-ray generation and of interaction with materials.Common aspects of diverse phenomena emphasizedTheoretical development tied to practical applications Suitable for advanced undergraduate and graduate students in physics or related sciences, as well as researchersExamples and problems include applications drawn from medicine, astronomy, and materials analysisDetailed solutions are provided for all examples and problems</t>
  </si>
  <si>
    <t xml:space="preserve"> An Introduction to X-ray Physics, Optics, and Applications presents an excellent overview of the basics of x-ray radiation and its generation in state-of-the-art laboratories, synchrotrons, and x-ray free electron lasers. Through a broad range of x-ray concepts, from the photoelectric effect to x-ray diffraction, the fundamentals of interaction mechanisms with matter are explained in detail. Students and instructors will find this book useful and informative. —Simone Techert, Deutsches Elektronensynchrotron (DESY) This excellent addition to the literature on modern x-ray usage will be a valuable aid to students and professional researchers. It covers the basic physics of x-ray generation and interactions with matter and includes many practical applications of current interest as well as excellent diagrams and photos in every chapter. All major sources of x-rays, optics, coherence, spectroscopy, and diffractions are explained clearly. —David Attwood, University of California, BerkeleyA comprehensive introduction to the physics of a wide range of X-ray applications, optics and analysis tools. With breadth and depth, this insightful book provides a comprehensive survey of x-ray physics and x-ray optics. It fills a void in the pedagogy of x-ray physics, and will serve as an excellent reference for medical and x-ray physicists for many years to come. —Andrew Maidment, University of Pennsylvania Offering summary formulae on a great number of topics, students will find this book handy. It focuses on x-ray optics and imaging technologies and does a nice job of providing example problems and their solutions. —Chris Jacobsen, Northwestern University Covering a broad range of topics, from x-ray scattering and spectroscopy to detectors and x-ray optics, this textbook will serve as a useful reference for students and researchers. —Aaron M. Lindenberg, Stanford University</t>
  </si>
  <si>
    <t>Carolyn A. MacDonald is professor and former chair of physics at the University at Albany and the director of the Ualbany Center for X-ray Optics. She is an associate editor of the Handbook of Optics.</t>
  </si>
  <si>
    <t>Geminos's Introduction to the Phenomena</t>
  </si>
  <si>
    <t>A Translation and Study of a Hellenistic Survey of Astronomy</t>
  </si>
  <si>
    <t>Evans, James / Berggren, J. Lennart</t>
  </si>
  <si>
    <t xml:space="preserve"> SCI004000 SCIENCE / Astronomy; SCI034000 SCIENCE / History</t>
  </si>
  <si>
    <t>This is the first complete English translation of Geminos's Introduction to the Phenomena--one of the most important and interesting astronomical works of its type to have survived from Greek antiquity. Gracefully and charmingly written, Geminos's first-century BC textbook for beginning students of astronomy can now be read straight through with understanding and enjoyment by a wider audience than ever before. James Evans and Lennart Berggren's accurate and readable translation is accompanied by a thorough introduction and commentary that set Geminos's work in its historical, scientific, and philosophical context. This book is generously illustrated with diagrams from medieval manuscripts of Geminos's text, as well as drawings and photographs of ancient astronomical instruments. It will be of great interest to students of the history of science, to classicists, and to professional and amateur astronomers who seek to learn more about the origins of their science. Geminos provides a clear view of Greek astronomy in the period between Hipparchos and Ptolemy, treating such subjects as the zodiac, the constellations, the theory of the celestial sphere, lunar cycles, and eclipses. Most significantly, Geminos gives us the earliest detailed discussion of Babylonian astronomy by a Greek writer, thus offering valuable insight into the cross-cultural transmission of astronomical knowledge in antiquity.</t>
  </si>
  <si>
    <t>Evans and Berggren's book is an excellent translation and welcome commentary on Geminos's texts. The translation of the Introduction to the Phenomena is a much-needed resource for the study of Hellenistic astronomy, and the introduction, commentary, and appendices the authors provide make the book a useful educational tool accessible to even the most elementary student of the history of astronomy.---Jacqueline Feke, Bryn Mawr Classical ReviewThe Introduction is an important text that contributes greatly to our understanding of ancient astronomy. . . . Evans and Rerggren have provided valuable discussions and illustrations of the relevant ancient instruments and tools, and the ways in which they were used in the practice of astronomy. . . . Geminos' work is well worth reading, and classicists interested in ancient astronomy will find this book an indispensable resource.---Liba Taub, Classical WorldOn Geminos, nothing is known. But his text, now available in its entirety in English, thanks to Evans and Berggren, is a critical work for scholars of the history of astronomy and classical studies.</t>
  </si>
  <si>
    <t>James Evans is codirector of the Program in Science, Technology, and Society at the University of Puget Sound. J. Lennart Berggren is Professor of Mathematics at Simon Fraser University.</t>
  </si>
  <si>
    <t>Nanoelectronics</t>
  </si>
  <si>
    <t>Device Physics, Fabrication, Simulation</t>
  </si>
  <si>
    <t>Knoch, Joachim</t>
  </si>
  <si>
    <t xml:space="preserve"> SCI038000 SCIENCE / Physics / Magnetism; SCI050000 SCIENCE / Nanoscience; SCI057000 SCIENCE / Physics / Quantum Theory; SCI077000 SCIENCE / Physics / Condensed Matter; TEC008000 Technology &amp; Engineering / Electronics / General</t>
  </si>
  <si>
    <t>The author presents all aspects, in theory and experiments, of nanoelectronic devices starting from field-effect transistors and leading to alternative device concepts such as Schottky-barrier MOSFETs and band-to-band tunnel FETs. Latest advances in Nanoelectronics, as ultralow power nanoscale devices and the realization of silicon MOS spin qubits, are discussed and finally a brief introduction into device simulations is given as well.</t>
  </si>
  <si>
    <t>Joachim Knoch, University Aachen, Germany.</t>
  </si>
  <si>
    <t>Wizards, Aliens, and Starships</t>
  </si>
  <si>
    <t>Physics and Math in Fantasy and Science Fiction</t>
  </si>
  <si>
    <t>Adler, Charles L.</t>
  </si>
  <si>
    <t xml:space="preserve"> MAT000000 MATHEMATICS / General; SCI055000 SCIENCE / Physics / General</t>
  </si>
  <si>
    <t>From teleportation and space elevators to alien contact and interstellar travel, science fiction and fantasy writers have come up with some brilliant and innovative ideas. Yet how plausible are these ideas--for instance, could Mr. Weasley's flying car in the Harry Potter books really exist? Which concepts might actually happen, and which ones wouldn’t work at all? Wizards, Aliens, and Starships delves into the most extraordinary details in science fiction and fantasy--such as time warps, shape changing, rocket launches, and illumination by floating candle--and shows readers the physics and math behind the phenomena.With simple mathematical models, and in most cases using no more than high school algebra, Charles Adler ranges across a plethora of remarkable imaginings, from the works of Ursula K. Le Guin to Star Trek and Avatar, to explore what might become reality. Adler explains why fantasy in the Harry Potter and Dresden Files novels cannot adhere strictly to scientific laws, and when magic might make scientific sense in the muggle world. He examines space travel and wonders why it isn’t cheaper and more common today. Adler also discusses exoplanets and how the search for alien life has shifted from radio communications to space-based telescopes. He concludes by investigating the future survival of humanity and other intelligent races. Throughout, he cites an abundance of science fiction and fantasy authors, and includes concise descriptions of stories as well as an appendix on Newton's laws of motion.Wizards, Aliens, and Starships will speak to anyone wanting to know about the correct--and incorrect--science of science fiction and fantasy.</t>
  </si>
  <si>
    <t>Wizards, Aliens, and Starships is a great book by itself or as a starting point for exploring the physics of space exploration as well as the classics in science fiction.---Robert Schaefer, New York Journal of BooksOne pleasure to be had from the book is learning how to work out why some fantastic idea is ridiculous (but another one just might succeed) from a couple of physical principles and a few lines of algebra. Another pleasure is being infected by Adler's enthusiasm for epic science fiction.---Peter Macgregor, Mathematical GazetteWizards, Aliens, and Starships manages to thread the needles of both scientific literacy and accuracy when it comes to the properties he's exploring. Whether it's conservation of mass in shapeshifting, lighting candles at Hogwarts, or building a planet, Adler keeps the science accessible and the fanboys and girls happy.---Glenn Dallas, San Francisco Book Review[A] rewarding and thought-provoking read.---Paul Sutherland, BBC Sky at NightI can't work out whether I love or hate this book. I love it because its analysis of the physics behind numerous accounts of magic and space exploration in fantasy and science fiction writing is fascinating. I hate it because it reveals why I will never be able to realise my dream of saying 'Beam me up, Scotty' before being teleported or so Charles Adler has convinced me. . . . The physics is well explained and Adler offers entertaining examples.---Noel-Ann Bradshaw, Times Higher EducationThere is much . . . in this book to interest readers interested in astronomy and astronautics and I think it will be likely to appeal to physics students.---John Harney, MagoniaWhat a fun book!---Keith Cooper, Astronomy Now Wizards, Aliens, and Starships rigorously applies the principles of physics to concepts, plot devices, and other features of science fiction and fantasy books,</t>
  </si>
  <si>
    <t>Charles L. Adler is professor of physics at St. Mary's College of Maryland.</t>
  </si>
  <si>
    <t>Flight Dynamics</t>
  </si>
  <si>
    <t>Stengel, Robert F.</t>
  </si>
  <si>
    <t xml:space="preserve"> MAT003000 MATHEMATICS / Applied; SCI084000 SCIENCE / Mechanics / Aerodynamics; TEC002000 Technology &amp; Engineering / Aeronautics &amp; Astronautics</t>
  </si>
  <si>
    <t>Flight Dynamics takes a new approach to the science and mathematics of aircraft flight, unifying principles of aeronautics with contemporary systems analysis. While presenting traditional material that is critical to understanding aircraft motions, it does so in the context of modern computational tools and multivariable methods. Robert Stengel devotes particular attention to models and techniques that are appropriate for analysis, simulation, evaluation of flying qualities, and control system design. He establishes bridges to classical analysis and results, and explores new territory that was treated only inferentially in earlier books. This book combines a highly accessible style of presentation with contents that will appeal to graduate students and to professionals already familiar with basic flight dynamics. Dynamic analysis has changed dramatically in recent decades, with the introduction of powerful personal computers and scientific programming languages. Analysis programs have become so pervasive that it can be assumed that all students and practicing engineers working on aircraft flight dynamics have access to them. Therefore, this book presents the principles, derivations, and equations of flight dynamics with frequent reference to MATLAB functions and examples. By using common notation and not assuming a strong background in aeronautics, Flight Dynamics will engage a wide variety of readers. Introductions to aerodynamics, propulsion, structures, flying qualities, flight control, and the atmospheric and gravitational environment accompany the development of the aircraft's dynamic equations.</t>
  </si>
  <si>
    <t xml:space="preserve"> A monumental piece of work. Its comprehensive treatment of flight dynamics makes it the broadest in its class and constitutes a major contribution to the aerospace community. Destined for students' shelves as well as mine, it will also be valuable as the methodological companion to the aircraft designer, flight test engineer, and pilot. —Eric Feron, Massachusetts Institute of Technology This book provides a significant addition to the existing literature on flight mechanics. It deserves to be part of the library of scholars and practicing flight mechanics engineers alike. The use of this text in an undergraduate course would require skilled care but would provide a valuable resource to its owner well past graduation. ---Eric Feron, IEEE Control Systems [A] tour de force of a text. . . . This is an ambitious and important work. . . . As the very latest of this genre, Prof. Stengel's hefty volume brings the material up to the minute, tackles more topics with more depth, buttresses its analysis with MATLAB examples, and still does a superb job of stimulating and informing the reader. . . . [I]ts push toward computational synthesis does open a new door for this type of text. ---John Hodgkinson, AIAA Journal This book is definitely a significant contribution to the field. It is more comprehensive than any other work on flight dynamics I have seen it includes newer concepts, such as neural nets and wind shear effects, some of these reflecting the author's own research and it gives a very broad view of flight dynamics. Not only is it a fine textbook on flight dynamics, but it is so thorough and so well written that it will undoubtedly catch the attention of practicing engineers and airplane enthusiasts. —Haim Baruh, Rutgers University</t>
  </si>
  <si>
    <t>Robert F. Stengel is Professor and former Associate Dean of Engineering and Applied Science at Princeton University, where he also directs the Program on Robotics and Intelligent Systems. He is the author of Optimal Control and Estimation. He was a principal designer of the Apollo Lunar Module manual control logic.</t>
  </si>
  <si>
    <t>The Little Book of Cosmology</t>
  </si>
  <si>
    <t>Page, Lyman</t>
  </si>
  <si>
    <t xml:space="preserve"> SCI005000 SCIENCE / Physics / Astrophysics; SCI015000 SCIENCE / Cosmology; SCI055000 SCIENCE / Physics / General; SCI098000 SCIENCE / Space Science</t>
  </si>
  <si>
    <t>The cutting-edge science that is taking the measure of the universeThe Little Book of Cosmology provides a breathtaking look at our universe on the grandest scales imaginable. Written by one of the world's leading experimental cosmologists, this short but deeply insightful book describes what scientists are revealing through precise measurements of the faint thermal afterglow of the big bang—known as the cosmic microwave background, or CMB—and how their findings are transforming our view of the cosmos.Blending the latest findings in cosmology with essential concepts from physics, Lyman Page first helps readers to grasp the sheer enormity of the universe, explaining how to understand the history of its formation and evolution in space and time. Then he sheds light on how spatial variations in the CMB formed, how they reveal the age, size, and geometry of the universe, and how they offer a blueprint for the formation of cosmic structure.Not only does Page explain current observations and measurements, he describes how they can be woven together into a unified picture to form the Standard Model of Cosmology. Yet much remains unknown, and this incisive book also describes the search for ever deeper knowledge at the field's frontiers—from quests to understand the nature of neutrinos and dark energy to investigations into the physics of the very early universe.</t>
  </si>
  <si>
    <t xml:space="preserve"> A very nice primer on the current state of cosmology. Page offers short and simple examples to put amazingly complex topics into perspective. —Mark Devlin, University of Pennsylvania</t>
  </si>
  <si>
    <t>Lyman Page is the James S. McDonnell Distinguished University Professor of Physics at Princeton University. He is the coeditor of Finding the Big Bang. He lives in Princeton, New Jersey.</t>
  </si>
  <si>
    <t>Solid State Physics</t>
  </si>
  <si>
    <t>Hunklinger, Siegfried / Enss, Christian</t>
  </si>
  <si>
    <t xml:space="preserve"> SCI013030 SCIENCE / Chemistry / Inorganic; SCI055000 SCIENCE / Physics / General; SCI077000 SCIENCE / Physics / Condensed Matter</t>
  </si>
  <si>
    <t>This sophisticated and highly regarded textbook introduces to basic phenomena and concepts. It covers all current topics of modern Solid State Physics and discusses as well disordered solid materials, which are gaining increasingly scientific significance.  Helpful for the preparation of examinations are numerous exercises in all chapters.</t>
  </si>
  <si>
    <t>Siegfried Hunklinger and Christian Enss, University Heidelberg, Germany.</t>
  </si>
  <si>
    <t>Quantum Mechanics</t>
  </si>
  <si>
    <t>An Introduction to the Physical Background and Mathematical Structure</t>
  </si>
  <si>
    <t>Naber, Gregory L.</t>
  </si>
  <si>
    <t xml:space="preserve"> MAT002000 MATHEMATICS / Algebra / General; MAT012000 MATHEMATICS / Geometry / General; SCI040000 SCIENCE / Physics / Mathematical &amp; Computational; SCI057000 SCIENCE / Physics / Quantum Theory</t>
  </si>
  <si>
    <t>This work covers quantum mechanics by answering questions such as where did the Planck constant and Heisenberg algebra come from, what motivated Feynman to introduce his path integral and why does one distinguish two types of particles, the bosons and fermions. The author addresses all these topics with utter mathematical rigor. The high number of instructive Appendices and numerous Remark sections supply the necessary background knowledge.</t>
  </si>
  <si>
    <t>Gregory L. Naber, California State University, USA.</t>
  </si>
  <si>
    <t>Galactic Astronomy</t>
  </si>
  <si>
    <t>Binney, James / Merrifield, Michael</t>
  </si>
  <si>
    <t>62</t>
  </si>
  <si>
    <t>This is the definitive treatment of the phenomenology of galaxies--a clear and comprehensive volume that takes full account of the extraordinary recent advances in the field. The book supersedes the classic text Galactic Astronomy that James Binney wrote with Dimitri Mihalas, and complements Galactic Dynamics by Binney and Scott Tremaine. It will be invaluable to researchers and is accessible to any student who has a background in undergraduate physics. The book draws on observations both of our own galaxy, the Milky Way, and of external galaxies. The two sources are complementary, since the former tends to be highly detailed but difficult to interpret, while the latter is typically poorer in quality but conceptually simpler to understand. Binney and Merrifield introduce all astronomical concepts necessary to understand the properties of galaxies, including coordinate systems, magnitudes and colors, the phenomenology of stars, the theory of stellar and chemical evolution, and the measurement of astronomical distances. The book's core covers the phenomenology of external galaxies, star clusters in the Milky Way, the interstellar media of external galaxies, gas in the Milky Way, the structure and kinematics of the stellar components of the Milky Way, and the kinematics of external galaxies. Throughout, the book emphasizes the observational basis for current understanding of galactic astronomy, with references to the original literature. Offering both new information and a comprehensive view of its subject, it will be an indispensable source for professionals, as well as for graduate students and advanced undergraduates.</t>
  </si>
  <si>
    <t>James Binney, Winner of the 2013 Eddington Medal, Royal Astronomical Society</t>
  </si>
  <si>
    <t>James Binney is Professor of Physics and a Fellow of Merton College, University of Oxford. His books include Galactic Dynamics (Princeton), which he coauthored with Scott Tremaine. Michael Merrifield is University Lecturer in Astronomy at the University of Southampton.</t>
  </si>
  <si>
    <t>Statistical Mechanics in a Nutshell</t>
  </si>
  <si>
    <t>Peliti, Luca</t>
  </si>
  <si>
    <t>10</t>
  </si>
  <si>
    <t xml:space="preserve"> SCI057000 SCIENCE / Physics / Quantum Theory; SCI079000 SCIENCE / Mechanics / Statics</t>
  </si>
  <si>
    <t>Statistical mechanics is one of the most exciting areas of physics today, and it also has applications to subjects as diverse as economics, social behavior, algorithmic theory, and evolutionary biology. Statistical Mechanics in a Nutshell offers the most concise, self-contained introduction to this rapidly developing field. Requiring only a background in elementary calculus and elementary mechanics, this book starts with the basics, introduces the most important developments in classical statistical mechanics over the last thirty years, and guides readers to the very threshold of today's cutting-edge research. Statistical Mechanics in a Nutshell zeroes in on the most relevant and promising advances in the field, including the theory of phase transitions, generalized Brownian motion and stochastic dynamics, the methods underlying Monte Carlo simulations, complex systems--and much, much more. The essential resource on the subject, this book is the most up-to-date and accessible introduction available for graduate students and advanced undergraduates seeking a succinct primer on the core ideas of statistical mechanics.  Provides the most concise, self-contained introduction to statistical mechanics  Focuses on the most promising advances, not complicated calculations  Requires only elementary calculus and elementary mechanics  Guides readers from the basics to the threshold of modern research  Highlights the broad scope of applications of statistical mechanics</t>
  </si>
  <si>
    <t xml:space="preserve"> Peliti's Statistical Mechanics in a Nutshell is a fantastic reference for those who know the subject, teach it, or need a quick technical reminder, especially on the topic of phase transitions, which are consistently featured in modern-day discussions. . . . Statistical Mechanics in a Nutshell provides the more general overview, with topics such as the renormalization group method. It includes a good mix of fundamental thermodynamics, phase behaviour, and other key subjects.  This superb text provides a balanced and thorough treatment of statistical physics. From thermodynamics and basic principles to renormalization group, dynamics, and complex systems, the presentation is a model of clarity, and the level of detail is highly appropriate for graduate students or advanced undergraduates. Each chapter concludes with a helpful list of recommended further reading. I see this becoming a standard textbook for the next generation of PhD students. —Daniel Arovas, University of California, San Diego Statistical mechanics has seen an extraordinary broadening of application in recent decades, from economics and the social sciences to computer science and biology. Statistical Mechanics in a Nutshell combines in one accessible book the main classical ideas of statistical mechanics with many recent developments. It should have a wide readership among young (and also less young) scientists seeking a clear view of modern statistical physics. —Bernard Derrida, école Normale Supérieure Unlike typical textbooks . . . [Statistical Mechanics in a Nutshell] presents statistical mechanics as a more general theory with broader applications. . . . A graduate student or researcher who wants to explore the applications of statistical mechanics would be very well served by this book.  This book provides a clear, no-nonsense approach to the basic ideas of the subject as well as an introduction to some of its modern applications. The main i</t>
  </si>
  <si>
    <t>Luca Peliti is professor of statistical mechanics at the University of Naples Federico II in Italy. His books include Biologically Inspired Physics.</t>
  </si>
  <si>
    <t>The Principia: The Authoritative Translation and Guide</t>
  </si>
  <si>
    <t>Mathematical Principles of Natural Philosophy</t>
  </si>
  <si>
    <t>Newton, Isaac</t>
  </si>
  <si>
    <t>University of California Press</t>
  </si>
  <si>
    <t xml:space="preserve"> MAT015000 MATHEMATICS / History &amp; Philosophy; PHI031000 PHILOSOPHY / Movements / General; SCI040000 SCIENCE / Physics / Mathematical &amp; Computational</t>
  </si>
  <si>
    <t>In his monumental 1687 work,&amp;#160Philosophiae Naturalis Principia Mathematica, known familiarly as the&amp;#160Principia, Isaac Newton laid out in mathematical terms the principles of time, force, and motion that have guided the development of modern physical science. Even after more than three centuries and the revolutions of Einsteinian relativity and quantum mechanics, Newtonian physics continues to account for many of the phenomena of the observed world, and Newtonian celestial dynamics is used to determine the orbits of our space vehicles. This authoritative, modern translation by I. Bernard Cohen and Anne Whitman, the first in more than 285 years, is based on the 1726 edition, the final revised version approved by Newton it includes extracts from the earlier editions, corrects errors found in earlier versions, and replaces archaic English with contemporary prose and up-to-date mathematical forms. Newton&amp;#39s principles describe acceleration, deceleration, and inertial movement fluid dynamics and the motions of the earth, moon, planets, and comets. A great work in itself, the&amp;#160Principia&amp;#160also revolutionized the methods of scientific investigation. It set forth the fundamental three laws of motion and the law of universal gravity, the physical principles that account for the Copernican system of the world as emended by Kepler, thus effectively ending controversy concerning the Copernican planetary system. The illuminating Guide to Newton&amp;#39s Principia&amp;#160by I. Bernard Cohen makes this preeminent work truly accessible for today&amp;#39s scientists, scholars, and students.</t>
  </si>
  <si>
    <t>Preface A GUIDE TO NEWTON&amp;#39S PRINCIPIA Contents of the Guide Abbreviations CHAPTER ONE: A Brief History of the Principia CHAPTER TWO: Translating the Principia CHAPTER THREE: Some General Aspects of the Principia CHAPTER FOUR: Some Fundamental Concepts of the Principia CHAPTER FIVE : Axioms, or the Laws of Motion CHAPTER SIX: The Structure of Book 1 CHAPTER SEVEN: The Structure of Book 2 CHAPTER EIGHT: The Structure of Book 3 CHAPTER NINE : The Concluding General Scholium CHAPTER TEN: How to Read the Principia CHAPTER ELEVEN : Conclusion THE PRINCIPIA (Mathematical Principles of Natural Philosophy) Halley&amp;#39s Ode to Newton Newton&amp;#39s Preface to the First Edition Newton&amp;#39s Preface to the Second Edition Cotes s Preface to the Second Edition Newton&amp;#39s Preface to the Third Edition Definitions Axioms, or the Laws of Motion BOOK 1: THE MOTION OF BODIES BOOK 2: THE MOTION OF BODIES BOOK 3: THE SYSTEM OF THE WORLD General Scholium Index</t>
  </si>
  <si>
    <t>NewtonIsaac: I. Bernard Cohen&amp;#160(1914&amp;ndash2003) was Victor S. Thomas Professor of the History of Science at Harvard University. He was the author of Benjamin Franklin&amp;#39s Science,&amp;#160Interactions, and&amp;#160Science and the Founding Fathers.&amp;#160 &amp;#160Anne Whitman (1937&amp;ndash1984) was coeditor (with I. Bernard Cohen and Alexander Koyr&amp;eacute) of the Latin edition, with variant readings, of the&amp;#160Principia.Julia Budenz, author of&amp;#160From the Gardens of Flora Baum, is a multilingual classicist and poet.</t>
  </si>
  <si>
    <t>Plasma Physics for Astrophysics</t>
  </si>
  <si>
    <t>Kulsrud, Russell M.</t>
  </si>
  <si>
    <t>67</t>
  </si>
  <si>
    <t xml:space="preserve"> SCI005000 SCIENCE / Physics / Astrophysics; SCI055000 SCIENCE / Physics / General</t>
  </si>
  <si>
    <t>In this book, a distinguished expert introduces plasma physics from the ground up, presenting it as a comprehensible field that can be grasped largely on the basis of physical intuition and qualitative reasoning, similar to other fields of physics. Plasmas are ionized gases that can be found in a hydrogen bomb explosion, the confinement chamber of an experimental fusion reactor, the solar corona, the aurora borealis, the interstellar medium, and the immediate vicinity of a gravitational black hole. Not surprisingly, plasma physics appears to consist of numerous topics arising independently from astrophysics, fusion physics, and other practical applications, and hence it remains a field poorly understood even by many astrophysicists. But, in fact, most of these topics can be approached from the same perspective, with a simple, physical intuition. Selecting simple examples and presenting them in a simultaneously intuitive and rigorous manner, Russell Kulsrud guides readers through a careful derivation of the results and allows them to think through the physics for themselves. Thus, they are better prepared for complex cases and more general results. The first eleven chapters present topics by their importance to plasma physics while the last three chapters emphasize the field's astrophysical applications, applying the results accrued earlier. Throughout, many problems illustrate the field's applications. Based on a course the author taught for many years, Plasma Physics for Astrophysics is intended for graduate students as well as for working astrophysicists.</t>
  </si>
  <si>
    <t xml:space="preserve"> Any graduate student or researcher interested in plasma physics, in either the laboratory or in astrophysics, should consider adding this book to their library. ---D.B. Melrose, Australian Physics Russell Kulsrud has written an outstanding text that should raise the appreciation of plasma astrophysics within the general astronomy community at a time when the influence of plasma processes on what we observe is recognized to be of paramount importance. —Roger D. Blandford, Kavli Institute for Particle Astrophysics and Cosmology, Stanford University Perhaps the most important feature of this book is its pedagogical approach: its emphasis of physical understanding over detailed mathematics. Simple estimates and examples are given instead of rigorous derivations (rigorous results are then quoted). The writing is colloquial and accessible. This is an excellent approach, and it helps demystify a complex subject. Indeed, it is an approach that is lacking in many existing texts in the field. —Eliot Quataert, University of California, Berkeley Plasma Physics for Astrophysics will have a life beyond the classroom as a reliable friend and trusted consultant on the shelf and in the hands of the practicing astrophysicist. </t>
  </si>
  <si>
    <t>Russell M. Kulsrud is Professor Emeritus of Astrophysical Sciences at Princeton University. A former head of the theory division at Princeton Plasma Physics Laboratory, he has published nearly 150 research papers. His many honors include the James Clerk Maxwell Prize in Plasma Physics, awarded by the American Physical Society in 1993.</t>
  </si>
  <si>
    <t>Classical Theory of Gauge Fields</t>
  </si>
  <si>
    <t>Rubakov, Valery</t>
  </si>
  <si>
    <t>Based on a highly regarded lecture course at Moscow State University, this is a clear and systematic introduction to gauge field theory. It is unique in providing the means to master gauge field theory prior to the advanced study of quantum mechanics. Though gauge field theory is typically included in courses on quantum field theory, many of its ideas and results can be understood at the classical or semi-classical level. Accordingly, this book is organized so that its early chapters require no special knowledge of quantum mechanics. Aspects of gauge field theory relying on quantum mechanics are introduced only later and in a graduated fashion--making the text ideal for students studying gauge field theory and quantum mechanics simultaneously. The book begins with the basic concepts on which gauge field theory is built. It introduces gauge-invariant Lagrangians and describes the spectra of linear perturbations, including perturbations above nontrivial ground states. The second part focuses on the construction and interpretation of classical solutions that exist entirely due to the nonlinearity of field equations: solitons, bounces, instantons, and sphalerons. The third section considers some of the interesting effects that appear due to interactions of fermions with topological scalar and gauge fields. Mathematical digressions and numerous problems are included throughout. An appendix sketches the role of instantons as saddle points of Euclidean functional integral and related topics. Perfectly suited as an advanced undergraduate or beginning graduate text, this book is an excellent starting point for anyone seeking to understand gauge fields.</t>
  </si>
  <si>
    <t xml:space="preserve"> Professor Rubakov is an outstanding researcher and an exceptionally clear lecturer, an unusual combination that shines through in this illuminating text. Students and active researchers can all learn something from this well-organized and insightful text, which is written so as to be widely accessible but authoritative. —John Bahcall, Institute for Advanced Study This thorough, clear, and readable book is an important addition to the available literature on solitons in field theory. The inclusion of materials on semiclassical quantization of field theories and on the relevant mathematics, in addition to the sections covering classical gauge fields, broadens its appeal. The book will be very useful In advanced undergraduate as well as graduate courses on field theory. It will also serve as a modern review and reference for working theoretical physicists. —Igor Klebanov, Princeton UniversityClassical Theory of Gauge Fields is indeed . . . unique . . . and without alternative for all those who want to immerse themselves in this particular area of theoretical physics.---H. Hogreve, Mathematical Reviews This is an excellent text on field theory. The material is well thought out, well organized, well presented, and amply supplemented with problems. —Dirk ter Haar, author of Master of Modern Physics</t>
  </si>
  <si>
    <t>Valery Rubakov is Professor of Physics at Moscow State University. He is a Member of the Russian Academy of Sciences and was awarded its A. A. Friedmann Prize in 1999.</t>
  </si>
  <si>
    <t>The Crest of the Peacock</t>
  </si>
  <si>
    <t>Non-European Roots of Mathematics - Third Edition</t>
  </si>
  <si>
    <t>Joseph, George Gheverghese</t>
  </si>
  <si>
    <t>From the Ishango Bone of central Africa and the Inca quipu of South America to the dawn of modern mathematics, The Crest of the Peacock makes it clear that human beings everywhere have been capable of advanced and innovative mathematical thinking. George Gheverghese Joseph takes us on a breathtaking multicultural tour of the roots and shoots of non-European mathematics. He shows us the deep influence that the Egyptians and Babylonians had on the Greeks, the Arabs' major creative contributions, and the astounding range of successes of the great civilizations of India and China.  The third edition emphasizes the dialogue between civilizations, and further explores how mathematical ideas were transmitted from East to West. The book's scope is now even wider, incorporating recent findings on the history of mathematics in China, India, and early Islamic civilizations as well as Egypt and Mesopotamia. With more detailed coverage of proto-mathematics and the origins of trigonometry and infinity in the East, The Crest of the Peacock further illuminates the global history of mathematics.</t>
  </si>
  <si>
    <t xml:space="preserve"> Praise for Princeton's previous editions:  Enthralling. . . . After reading it, we cannot see the past in the same comforting haze of age-old stories, faithfully and uncritically retold from teacher to pupil down the years. . . . Invaluable for mathematics teachers at all levels.   Praise for Princeton's previous editions:  What is valuable here is the unified approach that Joseph brings . . . and the non-technical clarity that the attempt to reorder historical priorities and educate his readers out of their European prejudices requires.  </t>
  </si>
  <si>
    <t>George Gheverghese Joseph was born in Kerala, India, grew up in Mombasa, Kenya, and completed his degrees in England. He has worked in various occupations that have taken him to places all over the world, including East and Central Africa, India, Papua New Guinea, and South East Asia.</t>
  </si>
  <si>
    <t>An Einstein Encyclopedia</t>
  </si>
  <si>
    <t>Kennefick, Daniel / Schulmann, Robert / Calaprice, Alice</t>
  </si>
  <si>
    <t xml:space="preserve"> BIO015000 BIOGRAPHY &amp; AUTOBIOGRAPHY / Science &amp; Technology; SCI057000 SCIENCE / Physics / Quantum Theory; SCI060000 SCIENCE / Reference; SCI061000 SCIENCE / Physics / Relativity</t>
  </si>
  <si>
    <t>This is the single most complete guide to Albert Einstein's life and work for students, researchers, and browsers alike. Written by three leading Einstein scholars who draw on their combined wealth of expertise gained during their work on the Collected Papers of Albert Einstein, this authoritative and accessible reference features more than one hundred entries and is divided into three parts covering the personal, scientific, and public spheres of Einstein’s life.An Einstein Encyclopedia contains entries on Einstein’s birth and death, family and romantic relationships, honors and awards, educational institutions where he studied and worked, citizenships and immigration to America, hobbies and travels, plus the people he befriended and the history of his archives and the Einstein Papers Project. Entries on Einstein’s scientific theories provide useful background and context, along with details about his assistants, collaborators, and rivals, as well as physics concepts related to his work. Coverage of Einstein’s role in public life includes entries on his Jewish identity, humanitarian and civil rights involvements, political and educational philosophies, religion, and more.Commemorating the hundredth anniversary of the theory of general relativity, An Einstein Encyclopedia also includes a chronology of Einstein’s life and appendixes that provide information for further reading and research, including an annotated list of a selection of Einstein’s publications and a review of selected books about Einstein.More than 100 entries cover the rich details of Einstein’s personal, professional, and public lifeAuthoritative entries explain Einstein’s family relationships, scientific achievements, political activities, religious views, and moreMore than 40 illustrations include photos of Einstein and his circle plus archival materialsA chronology of Einstein’s life, appendixes, and suggestions for further rea</t>
  </si>
  <si>
    <t>Three Einstein scholars cover in exquisite detail the scientific, public and private lives of Einstein. . . . The accessibility and detail make An Einstein Encyclopedia an important entry in any Einstein collection.---Mike Perricone, Symmetry Magazine[An Einstein Encyclopedia] is full of fascinating information about Einstein. . . . This is an extremely well-organized and user-friendly reference title, thoroughly researched and accessible to the general public, students, and scholars alike.---Lyndsie Robinson, Booklist Finally, here's a compendium of Einstein facts and information from the people who know him best, the wonderful scholars who have been editing his papers. This volume is a treasure trove. It's both informative and a lot of fun to browse and savor. —Walter Isaacson, author of Einstein: His Life and Universe This book embodies a remarkably comprehensive synthesis of the life and works of Albert Einstein. The authors are extremely qualified for the task at hand, and all throughout they abundantly display their expertise and good sense in accounting for the various and multifaceted topics. If one needs to find a single-volume encyclopedia on Einstein, this is it. —Alberto A. Martínez, author of Kinematics: The Lost Origins of Einstein's RelativityThis is the most comprehensive book on Einstein published to coincide with the centenary of his general theory of relativity. Coauthored by Calaprice, Daniel Kennefick, and Robert Schulman, three leading Einstein scholars, it covers the Nobel Prize winner's life (1879–1955) and work in detail, with entries on his influence on science and society. Photographs and illustrations--cartoons of the great inventor, for example, and scientific diagrams—enhance the presentation, which further offers meticulous documentation and carefully chronicles Einstein's academic output. An Einstein Encyclopediais an invaluable companion to th</t>
  </si>
  <si>
    <t>Alice Calaprice is the author of several popular books on Einstein, including The Ultimate Quotable Einstein (Princeton). Daniel Kennefick is associate professor of physics at the University of Arkansas and an editor of the Collected Papers of Albert Einstein. Robert Schulmann, former director of the Einstein Papers Project and editor of the Collected Papers of Albert Einstein, is coeditor of Einstein on Politics (Princeton).</t>
  </si>
  <si>
    <t>Quantum Information Theory</t>
  </si>
  <si>
    <t>Concepts and Methods</t>
  </si>
  <si>
    <t>Renes, Joseph</t>
  </si>
  <si>
    <t xml:space="preserve"> COM031000 COMPUTERS / Information Theory; COM032000 COMPUTERS / Information Technology; SCI040000 SCIENCE / Physics / Mathematical &amp; Computational; SCI057000 SCIENCE / Physics / Quantum Theory; TEC009000 Technology &amp; Engineering / Engineering (General)</t>
  </si>
  <si>
    <t>If the carriers of information are governed by quantum mechanics, new principles for information processing apply. This graduate textbook introduces the underlying mathematical theory for quantum communication, computation, and cryptography. A focus lies on the concept of quantum channels, understanding fi gures of merit, e.g. fidelities and entropies in the quantum world, and understanding the interrelationship of various quantum information processing protocols.</t>
  </si>
  <si>
    <t>Joseph M. Renes, ETH Zurich, Switzerland.</t>
  </si>
  <si>
    <t>Li-ion Batteries</t>
  </si>
  <si>
    <t>Development and perspectives</t>
  </si>
  <si>
    <t>Ngô, Christian</t>
  </si>
  <si>
    <t>Current Natural Sciences</t>
  </si>
  <si>
    <t>EDP Sciences</t>
  </si>
  <si>
    <t>Thanks to improved performance and lower manufacturing costs, lithium batteries originally marketed in 1991 by SONY to power portable equipment now play a key role in the expected massive development of electric mobility.Connected to the power grid via the electrified vehicles in which they will be onboard, lithium batteries will also be used as a massive buffer for renewable energy, as well as network support tools (erasure of peak hours, frequency regulation, etc.), allowing, beyond their primary function (ensuring the mobility of the vehicle), to increase their usefulness.These developments will profoundly transform our societies, and will allow not only to significantly reduce CO2 emissions and the consumption of fossil fuels (oil, gas, coal), but also, if they are conducted and coordinated effectively, contribute to economic growth.The purpose of this book is to provide the reader an overview of lithium battery technologies, current initiatives around the world, and some perspectives for the future.Researchers at the CEA and the CNRS, the authors of this book have, all, an expertise based on several years of experience in the development of lithium battery systems and post-lithium-ion systems, on all the elements of the value chain, from the design and synthesis of electrode materials to the integration into the vehicle.</t>
  </si>
  <si>
    <t>The First Galaxies in the Universe</t>
  </si>
  <si>
    <t>Furlanetto, Steven R. / Loeb, Abraham</t>
  </si>
  <si>
    <t>21</t>
  </si>
  <si>
    <t xml:space="preserve"> SCI005000 SCIENCE / Physics / Astrophysics; SCI015000 SCIENCE / Cosmology; SCI098000 SCIENCE / Space Science</t>
  </si>
  <si>
    <t>This book provides a comprehensive, self-contained introduction to one of the most exciting frontiers in astrophysics today: the quest to understand how the oldest and most distant galaxies in our universe first formed. Until now, most research on this question has been theoretical, but the next few years will bring about a new generation of large telescopes that promise to supply a flood of data about the infant universe during its first billion years after the big bang. This book bridges the gap between theory and observation. It is an invaluable reference for students and researchers on early galaxies. The First Galaxies in the Universe starts from basic physical principles before moving on to more advanced material. Topics include the gravitational growth of structure, the intergalactic medium, the formation and evolution of the first stars and black holes, feedback and galaxy evolution, reionization, 21-cm cosmology, and more.  Provides a comprehensive introduction to this exciting frontier in astrophysics  Begins from first principles  Covers advanced topics such as the first stars and 21-cm cosmology  Prepares students for research using the next generation of large telescopes  Discusses many open questions to be explored in the coming decade</t>
  </si>
  <si>
    <t xml:space="preserve"> Loeb and Furlanetto are highly respected theorists with international reputations, and together they make a perfect team. They have picked a timely moment to introduce this frontier topic to graduate students with a carefully crafted text such as this one. The First Galaxies in the Universe is self-contained, admirably complete, and remarkably up to date. —Richard Ellis, California Institute of Technology[R]eaders who are genuinely into the subject will take pleasure in reading this book, even if they already know some of the analyses presented in the more basic chapters.---B. Ishak, Contemporary PhysicsEverybody who is interested in the topics such as formation and evolution of the first Galaxies, black Holes, Sun and Earth in the Universe will benefit from this book.---Gasanbek T. Arazov, Zentralblatt MATH Loeb and Furlanetto have produced a marvelous text. The coverage is comprehensive, the selection of figures and illustrations is very judicious, and whenever key concepts are introduced, the authors explain them using simplified back-of-the-envelope derivations. The First Galaxies in the Universe will be peerless for quite a while, and will inspire young people to enter this exciting field at a time when the pace of discovery is heating up. —Volker Bromm, University of Texas, AustinLoeb and Furlanetto, highly respected experts in the field, have written an up-to-date book that explores the early stages of the universe from the big bang through the formation of the first stars and galaxies.[G]raduate students or senior undergraduates will find The First Galaxies in the Universe a thorough introduction to the topic. Interested professionals will find it a helpful entry point to the specialist literature on one of the most exciting frontiers in astrophysics.---Jason Tumlinson, Physics Today</t>
  </si>
  <si>
    <t>Abraham Loeb is Frank B. Baird, Jr. Professor of Science, chair of the Astronomy Department, and director of the Institute for Theory and Computation at Harvard University. Loeb is a member of the American Academy of Arts and Sciences. He is the author of How Did the First Stars and Galaxies Form? (Princeton). Steven R. Furlanetto is associate professor of physics and astronomy at the University of California, Los Angeles.</t>
  </si>
  <si>
    <t>Quantum Theory and Measurement</t>
  </si>
  <si>
    <t>Zurek, Wojciech Hubert / Wheeler, John Archibald</t>
  </si>
  <si>
    <t>40</t>
  </si>
  <si>
    <t>The forty-nine papers collected here illuminate the meaning of quantum theory as it is disclosed in the measurement process. Together with an introduction and a supplemental annotated bibliography, they discuss issues that make quantum theory, overarching principle of twentieth-century physics, appear to many to prefigure a new revolution in science.Originally published in 1983.The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</si>
  <si>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Optical Imaging and Photography</t>
  </si>
  <si>
    <t>Introduction to Science and Technology of Optics, Sensors and Systems</t>
  </si>
  <si>
    <t>Teubner, Ulrich / Brückner, Hans Josef</t>
  </si>
  <si>
    <t xml:space="preserve"> SCI047000 SCIENCE / Microscopes &amp; Microscopy; SCI053000 SCIENCE / Physics / Optics &amp; Light; TEC007000 Technology &amp; Engineering / Electrical; TEC015000 Technology &amp; Engineering / Imaging Systems; TEC030000 Technology &amp; Engineering / Optics</t>
  </si>
  <si>
    <t>This work is concerned with optical imaging – from simple apertures to complex imaging systems. It spans the range all the way from optical physics to technical optics. For microscopists and photographers it conveys a deeper insight into the intricacies of their daily used devices. Physics and engineering students learn to understand different imaging systems and sensors as well as lenses and errors, image amplification and processing.   This introduction into the topic is suitable for beginners and experienced people. It is illustrated by many practical examples and may also be used as a work of reference.   The book is useful for everyone employing and assessing imaging systems in general. A special focus is given to photo camera systems.</t>
  </si>
  <si>
    <t>Ulrich Teubner and Hans Brückner, HS Emden-Leer, Germany.</t>
  </si>
  <si>
    <t>Spin Glasses and Complexity</t>
  </si>
  <si>
    <t>Newman, Charles M. / Stein, Daniel L.</t>
  </si>
  <si>
    <t xml:space="preserve"> SCI012000 SCIENCE / Chaotic Behavior in Systems</t>
  </si>
  <si>
    <t>Spin glasses are disordered magnetic systems that have led to the development of mathematical tools with an array of real-world applications, from airline scheduling to neural networks. Spin Glasses and Complexity offers the most concise, engaging, and accessible introduction to the subject, fully explaining what spin glasses are, why they are important, and how they are opening up new ways of thinking about complexity. This one-of-a-kind guide to spin glasses begins by explaining the fundamentals of order and symmetry in condensed matter physics and how spin glasses fit into--and modify--this framework. It then explores how spin-glass concepts and ideas have found applications in areas as diverse as computational complexity, biological and artificial neural networks, protein folding, immune response maturation, combinatorial optimization, and social network modeling. Providing an essential overview of the history, science, and growing significance of this exciting field, Spin Glasses and Complexity also features a forward-looking discussion of what spin glasses may teach us in the future about complex systems. This is a must-have book for students and practitioners in the natural and social sciences, with new material even for the experts.</t>
  </si>
  <si>
    <t>[T]he work is well presented and the reader will surely find it both inspiring and interesting.---Marco Castrillon Lopez, European Mathematical SocietyThe challenge that Stein and Newman faced in creating this book . . . was to write for a broad range of readers and still offer interesting depth. As they state in the preface, they are aiming for a reading level that is between Scientific American and research journals. This reviewer believes they have succeeded. . . . Stein and Newman write well and keep the mathematics to a minimum.[A] surprisingly broad field of view is visible through the lens of the classical, equilibrium using spin glass and the authors are able to use it to explore many fascinating topics. Stein and Newman have written an excellent introduction to the field of spin glasses and the many ramifications of spin glass theory outside of condensed matter physics and statistical mechanics. Experts and novices alike will find this book interesting and useful.---Jonathan Machta, Journal of Statistical Physics This excellent book fills a unique and valuable niche. It is a great introduction to some fascinating physics, emphasizing the fundamental concepts and the connections to other complex systems. There are lots of technical volumes on spin glasses, but no other book works at this nonmathematical level, certainly not while still being so accurate and insightful. —Cosma Shalizi, Carnegie Mellon University This primer builds the theory of spin glasses, starting with the real physical systems and experiments that inspired the theory. Stein and Newman work hard to make this material accessible to nonphysicists, and they write in an entertaining and friendly way. Even as a physicist I learned a fair amount. —Cris Moore, Santa Fe InstituteWell presented and the reader will surely find it both inspiring and interesting.---Marco Castrillon Lopez, European Mathematical SocietyS</t>
  </si>
  <si>
    <t>Daniel L. Stein is professor of physics and mathematics at New York University's Courant Institute of Mathematical Sciences. His books include Spin Glasses and Biology. Charles M. Newman is professor of mathematics at NYU's Courant Institute of Mathematical Sciences and at the University of California, Irvine. His books include Topics in Disordered Systems.</t>
  </si>
  <si>
    <t>The Sky Is for Everyone</t>
  </si>
  <si>
    <t>Women Astronomers in Their Own Words</t>
  </si>
  <si>
    <t>Trimble, Virginia / Weintraub, David A.</t>
  </si>
  <si>
    <t xml:space="preserve"> BIO022000 BIOGRAPHY &amp; AUTOBIOGRAPHY / Women; SCI004000 SCIENCE / Astronomy; SCI034000 SCIENCE / History</t>
  </si>
  <si>
    <t>An inspiring anthology of writings by trailblazing women astronomers from around the globeThe Sky Is for Everyone is an internationally diverse collection of autobiographical essays by women who broke down barriers and changed the face of modern astronomy. Virginia Trimble and David Weintraub vividly describe how, before 1900, a woman who wanted to study the stars had to have a father, brother, or husband to provide entry, and how the considerable intellectual skills of women astronomers were still not enough to enable them to pry open doors of opportunity for much of the twentieth century. After decades of difficult struggles, women are closer to equality in astronomy than ever before. Trimble and Weintraub bring together the stories of the tough and determined women who flung the doors wide open. Taking readers from 1960 to today, this triumphant anthology serves as an inspiration to current and future generations of women scientists while giving voice to the history of a transformative era in astronomy.With contributions by Neta Bahcall, Beatriz Barbuy, Ann Merchant Boesgaard, Jocelyn Bell Burnell, Catherine Cesarsky, Poonam Chandra, Xuefei Chen, Yilen Gómez Maqueo Chew, Cathie Clarke, Judith Gamora Cohen, France Anne Córdova, Anne Pyne Cowley, Bożena Czerny, Wendy L. Freedman, Gabriela González, Saeko S. Hayashi, Martha Patricia Haynes, Roberta Humphreys, Vicky Kalogera, Gillian Knapp, Shazrene S. Mohamed, Carole Mundell, Priyamvada Natarajan, Dara Norman, Hiranya Peiris, Judith Lynn Pipher, Dina Prialnik, Anneila I. Sargent, Sara Seager, Gražina Tautvaišienė, Silvia Torres-Peimbert, Virginia Trimble, Meg Urry, Ewine F. van Dishoeck, Patricia Ann Whitelock, Sidney Wolff, and Rosemary F. G. Wyse.</t>
  </si>
  <si>
    <t>“Women astronomers pioneered many fundamental insights about the cosmos. As evident from the fascinating journeys described in this intellectually rich book, the century-old tradition of Henrietta Leavitt and Cecilia Payne-Gaposchkin continues with magnificent colors in today’s landscape of astronomy. This inspiring collection of personal journeys against societal winds is a must-read!”—Avi Loeb, bestselling author of Extraterrestrial“What makes this book priceless is that each astronomer has written their own words. Every story is different, and all the details matter, yet the commonalities are impossible to miss. I can’t imagine a better resource for learning what it’s like to be a successful woman in science.”—Sean Carroll, author of Something Deeply Hidden: Quantum Worlds and the Emergence of Spacetime“This is a book whose protagonists have traversed with joy, perseverance, and pluck the entire golden age of modern astronomy and astrophysics. Together, their thrilling and moving essays combine into an eloquent, detailed history of scientific ideas, education, and aspirations, the magnificent instruments and places of discovery they have inhabited, and the doors they have opened to others and onto the universe.”—Diana Kormos Buchwald, general editor of the Collected Papers of Albert Einstein“A rich and captivating array of personal stories that provide a welcome addition to the history of astronomy. Here are the women who revealed the stars’ chemical compositions, designed cutting-edge telescopes, mapped the universe’s large-scale structure, measured cosmic expansion, and hunted for extrasolar planets. They are the pathfinders who helped define our modern universe.”—Marcia Bartusiak, author of The Day We Found the Universe and Black Hole An inspiring anthology of writings by trailblazing female astronomers from 1960 to today. ---Simon Ings, New Scientist</t>
  </si>
  <si>
    <t>Virginia Trimble is professor of physics and astronomy at the University of California, Irvine. An award-winning astronomer, she earned her PhD at Caltech in 1968, when some leading universities did not admit women. David A. Weintraub is professor of astronomy, history, and the communication of science and technology at Vanderbilt University. His books include Life on Mars: What to Know Before We Go (Princeton).</t>
  </si>
  <si>
    <t>Naming the Witch</t>
  </si>
  <si>
    <t>Magic, Ideology, and Stereotype in the Ancient World</t>
  </si>
  <si>
    <t>Stratton, Kimberly</t>
  </si>
  <si>
    <t>Gender, Theory, and Religion</t>
  </si>
  <si>
    <t>Columbia University Press</t>
  </si>
  <si>
    <t xml:space="preserve"> HIS002000 HISTORY / Ancient / General; HIS002010 HISTORY / Ancient / Greece; OCC026000 BODY, MIND &amp; SPIRIT / Witchcraft (see also RELIGION / Wicca); REL017000 RELIGION / Comparative Religion</t>
  </si>
  <si>
    <t>Kimberly B. Stratton investigates the cultural and ideological motivations behind early imaginings of the magician, the sorceress, and the witch in the ancient world. Accusations of magic could carry the death penalty or, at the very least, marginalize the person or group they targeted. But Stratton moves beyond the popular view of these accusations as mere slander. In her view, representations and accusations of sorcery mirror the complex struggle of ancient societies to define authority, legitimacy, and Otherness.Stratton argues that the concept  magic  first emerged as a discourse in ancient Athens where it operated part and parcel of the struggle to define Greek identity in opposition to the uncivilized  barbarian  following the Persian Wars. The idea of magic then spread throughout the Hellenized world and Rome, reflecting and adapting to political forces, values, and social concerns in each society. Stratton considers the portrayal of witches and magicians in the literature of four related periods and cultures: classical Athens, early imperial Rome, pre-Constantine Christianity, and rabbinic Judaism. She compares patterns in their representations of magic and analyzes the relationship between these stereotypes and the social factors that shaped them.Stratton's comparative approach illuminates the degree to which magic was (and still is) a cultural construct that depended upon and reflected particular social contexts. Unlike most previous studies of magic, which treated the classical world separately from antique Judaism, Naming the Witch highlights the degree to which these ancient cultures shared ideas about power and legitimate authority, even while constructing and deploying those ideas in different ways. The book also interrogates the common association of women with magic, denaturalizing the gendered stereotype in the process. Drawing on Michel Foucault's notion of discourse as well as the work of other contemporary theorists, such</t>
  </si>
  <si>
    <t>PrefaceAcknowledgmentsAbbreviations1. Magic, Discourse, and Ideology2. Barbarians, Magic, and Construction of the Other in Athens3. Mascula Libido: Women, Sex, and Magic in Roman Rhetoric and Ideology4. My Miracle, Your Magic: Heresy, Authority, and Early Christianities5. Caution in the Kosher Kitchen: Magic, Identity, and Authority in Rabbinic LiteratureEpilogueWorks CitedIndex</t>
  </si>
  <si>
    <t>Ian H. Henderson:This is one of the most stimulating and intelligent of many studies of ancient magic in recent scholarship...Thomas J. Kraus:A scrupulous and highly innovative study of the phenomenon of  magic  in the ancient world... A significant contribution to the discussion... Recommendable to all readers.Patrick Maille:Naming the Witch is a well argued, well constructed book that can be highly recommended.</t>
  </si>
  <si>
    <t>Kimberly B. Stratton is an associate professor in the College of Humanities at Carleton University. She grew up in Seattle, holds a B.A. in English and religion from Barnard College, an M.T.S. from Harvard University, and a Ph.D. in the history of religions in late antiquity from Columbia University. She has also studied at the Hebrew University of Jerusalem. Her research covers the fields of early Christianity, rabbinic Judaism, and Greco-Roman culture and religion.</t>
  </si>
  <si>
    <t>The Sun Kings</t>
  </si>
  <si>
    <t>The Unexpected Tragedy of Richard Carrington and the Tale of How Modern Astronomy Began</t>
  </si>
  <si>
    <t>Clark, Stuart</t>
  </si>
  <si>
    <t>In September of 1859, the entire Earth was engulfed in a gigantic cloud of seething gas, and a blood-red aurora erupted across the planet from the poles to the tropics. Around the world, telegraph systems crashed, machines burst into flames, and electric shocks rendered operators unconscious. Compasses and other sensitive instruments reeled as if struck by a massive magnetic fist. For the first time, people began to suspect that the Earth was not isolated from the rest of the universe. However, nobody knew what could have released such strange forces upon the Earth--nobody, that is, except the amateur English astronomer Richard Carrington. In this riveting account, Stuart Clark tells for the first time the full story behind Carrington's observations of a mysterious explosion on the surface of the Sun and how his brilliant insight--that the Sun's magnetism directly influences the Earth--helped to usher in the modern era of astronomy. Clark vividly brings to life the scientists who roundly rejected the significance of Carrington's discovery of solar flares, as well as those who took up his struggle to prove the notion that the Earth could be touched by influences from space. Clark also reveals new details about the sordid scandal that destroyed Carrington's reputation and led him from the highest echelons of science to the very lowest reaches of love, villainy, and revenge. The Sun Kings transports us back to Victorian England, into the very heart of the great nineteenth-century scientific controversy about the Sun's hidden influence over our planet.</t>
  </si>
  <si>
    <t xml:space="preserve"> In this sprightly and spirited narrative, a few determined scientists set out to correlate the pattern of dark spots on the Sun's face with the igniting of earthly aurora, the interruption of telegraph (later satellite) transmissions, and even the price of wheat in England. Of course, the world thought them mad. The 'sun kings,' as Stuart Clark so aptly names these pioneers, persevered through ridicule, animosity, and personal tragedy to forge a link across space and fathom the true nature of the Sun. I found myself captivated by the characters, the colossal problems they tackled, and the stunning conclusions they finally reached. I commend Clark for combining so many interesting ideas into a single, fast-paced, beautifully crafted story. —Dava Sobel, author of Longitude, Galileo's Daughter, and The Planets Stuart Clark's eminently readable book . . . although aimed at a broad audience, is also useful for the specialist. . . . The significance of coincidences and chance in research, as well as the personal side of science, is well described for the general public. It is highly recommended reading. ---Béla Kálmán, Solar Physics Well paced and well chosen, Clark's history will delight science readers.  This is a fascinating and fast-paced narrative. ---Allan Chapman, The Observatory Stuart Clark illuminates the dawn of astrophysics by tracing the rise and fall of Richard Carrington, the man who first glimpsed how events on the Sun affect our lives on Earth. No faceless automatons, the scientists in this tale blend a passion for their work with the more worldly passions of pride, jealousy, greed, and lust. —Robert P. Kirshner, Clowes Professor of Science, Harvard University The techniques of Carrington and his contemporaries gave birth to the new science of astrophysics, which can probe questions about the structure, function, and origin of the stars, planets, and the universe at large. . . . From Carring</t>
  </si>
  <si>
    <t>Stuart Clark is a former editor of the United Kingdom's best-selling astronomy magazine, Astronomy Now. He currently writes for the European Space Agency and is a regular contributor to such magazines as New Scientist and BBC Focus. He is the author of several books, including Journey to the Stars and Deep Space: The Universe from the Beginning.</t>
  </si>
  <si>
    <t>Quantum Field Theory</t>
  </si>
  <si>
    <t>Sadovskii, Michael V.</t>
  </si>
  <si>
    <t>Texts and Monographs in Theoretical Physics</t>
  </si>
  <si>
    <t xml:space="preserve"> MAT003000 MATHEMATICS / Applied; SCI055000 SCIENCE / Physics / General; SCI057000 SCIENCE / Physics / Quantum Theory</t>
  </si>
  <si>
    <t>This book discusses the main concepts of the Standard Model of elementary particles in a compact and straightforward way. The theoretical results are derived using the physical phenomena as a starting point. This inductive approach allows a deep understanding of the methods used for solving problems in this field.  This second, revised edition is expanded with biographical notes contextualizing the main results in quantum field theory.</t>
  </si>
  <si>
    <t>Michael V. Sadovskii, Institute for Electrophysics, Russian Academy of Sciences, Russia.</t>
  </si>
  <si>
    <t>How Do You Find an Exoplanet?</t>
  </si>
  <si>
    <t>Johnson, John Asher</t>
  </si>
  <si>
    <t>Princeton Frontiers in Physics</t>
  </si>
  <si>
    <t>Alien worlds have long been a staple of science fiction. But today, thanks to modern astronomical instrumentation and the achievements of many enterprising observational astronomers, the existence of planets outside our solar system—also known as exoplanets—has moved into the realm of science fact. With planet hunters finding ever smaller, more Earth-like worlds, our understanding of the cosmos is forever changed, yet the question of how astronomers make these discoveries often goes unanswered.How Do You Find an Exoplanet? is an authoritative primer on the four key techniques that today's planet hunters use to detect the feeble signals of planets orbiting distant stars. John Johnson provides you with an insider’s perspective on this exciting cutting-edge science, showing how astronomers detect the wobble of stars caused by the gravitational tug of an orbiting planet, the slight diminution of light caused by a planet eclipsing its star, and the bending of space-time by stars and their planets, and how astronomers even directly take pictures of planets next to their bright central stars.Accessible to anyone with a basic foundation in college-level physics, How Do You Find an Exoplanet? sheds new light on the prospect of finding life outside our solar system, how surprising new observations suggest that we may not fully understand how planets form, and much more.</t>
  </si>
  <si>
    <t>Johnson's enthusiasm for his vibrant field is palpable in this valuable, concise guide for amateur astronomers and anyone else not afraid of a few technicalities.---Lewis Dartnell, New Scientist How Do You Find an Exoplanet? is well focused on the fundamentals and accessible to a wide range of readers. Johnson is highly respected in the exoplanet community, and here he has emphasized what's important, while minimizing or explaining jargon. I know of no serious competitors to this book. —Eric B. Ford, Pennsylvania State UniversityThe advances that have been made in planet detection are truly impressive and this account is an excellent survey of this exciting and rapidly advancing field.---Frank Berkshire, Contemporary PhysicsThis little red book is a thorough yet very understandable introduction to one of the hottest topics in astronomy--planets outside the solar system. Johnson, one of the leading scientists in the field, has created a great primer for undergraduate students wishing to gain enough knowledge to undertake a project or perhaps win an internship in the field.One of Choice&amp;#39s Outstanding Academic Titles for 2016 How Do You Find an Exoplanet? presents an engaging overview of modern exoplanetary detection techniques. John Johnson brings a firsthand narrative to this remarkable scientific detective story, while explaining the technical fine points at an accessible level. —Greg Laughlin, University of California, Santa Cruz With remarkable clarity, Johnson presents a concise yet personable, technical yet accessible must-read for all students and practitioners of exoplanet discovery. —Sara Seager, Massachusetts Institute of Technology Johnson has woven the personal side of being a scientist with rigorous intuition about the techniques used to detect exoplanets. We hear the fresh and articulate voice of a young professor who grew into the shoes of a full-fledged scien</t>
  </si>
  <si>
    <t>John Asher Johnson is professor of astronomy at Harvard University.</t>
  </si>
  <si>
    <t>PCT, Spin and Statistics, and All That</t>
  </si>
  <si>
    <t>Wightman, Arthur S. / Streater, Raymond F.</t>
  </si>
  <si>
    <t>52</t>
  </si>
  <si>
    <t xml:space="preserve"> SCI040000 SCIENCE / Physics / Mathematical &amp; Computational</t>
  </si>
  <si>
    <t>PCT, Spin and Statistics, and All That is the classic summary of and introduction to the achievements of Axiomatic Quantum Field Theory. This theory gives precise mathematical responses to questions like: What is a quantized field? What are the physically indispensable attributes of a quantized field? Furthermore, Axiomatic Field Theory shows that a number of physically important predictions of quantum field theory are mathematical consequences of the axioms. Here Raymond Streater and Arthur Wightman treat only results that can be rigorously proved, and these are presented in an elegant style that makes them available to a broad range of physics and theoretical mathematics.</t>
  </si>
  <si>
    <t>Raymond F. Streater is Professor of Applied Mathematics at King's College London. Arthur S. Wightman is Professor Emeritus of Mathematics at Princeton University.</t>
  </si>
  <si>
    <t>On Gravity</t>
  </si>
  <si>
    <t>A Brief Tour of a Weighty Subject</t>
  </si>
  <si>
    <t xml:space="preserve"> SCI022000 SCIENCE / Physics / Electromagnetism; SCI033000 SCIENCE / Gravity; SCI057000 SCIENCE / Physics / Quantum Theory; SCI061000 SCIENCE / Physics / Relativity</t>
  </si>
  <si>
    <t>A brief introduction to gravity through Einstein’s general theory of relativityOf the four fundamental forces of nature, gravity might be the least understood and yet the one with which we are most intimate. From the months each of us spent suspended in the womb anticipating birth to the moments when we wait for sleep to transport us to other realities, we are always aware of gravity. In On Gravity, physicist A. Zee combines profound depth with incisive accessibility to take us on an original and compelling tour of Einstein's general theory of relativity. Inspired by Einstein's audacious suggestion that spacetime could ripple, Zee begins with the stunning discovery of gravity waves. He goes on to explain how gravity can be understood in comparison to other classical field theories, presents the idea of curved spacetime and the action principle, and explores cutting-edge topics, including black holes and Hawking radiation. Zee travels as far as the theory reaches, leaving us with tantalizing hints of the utterly unknown, from the intransigence of quantum gravity to the mysteries of dark matter and energy.Concise and precise, and infused with Zee's signature warmth and freshness of style, On Gravity opens a unique pathway to comprehending relativity and gaining deep insight into gravity, spacetime, and the workings of the universe.</t>
  </si>
  <si>
    <t>If you already know a bit about the topic, and are not afraid of a few equations, On Gravity will take you deeper (if you are very brave, the appendix will even explain the meaning of curved space-time).---John Gribbin, Wall Street Journal This engaging and enjoyable book focuses on our modern understanding of gravity through general relativity. With an entertaining narrative, Zee examines the development of these concepts and how they mesh with other discoveries in physics. On Gravity makes for compelling reading. —Pedro Ferreira, author of The Perfect Theory On Gravity is a delightful and engaging tour of Einstein’s great triumph—the general theory of relativity—by one of our best tour guides, A. Zee. A fun and fascinating read. —David Kaiser, Massachusetts Institute of Technology Rigorous and original, On Gravity provides an insightful presentation of the key concepts of gravity and general relativity. This book gives a different and new perspective and will surely generate interest.  —Alberto Vecchio, University of Birmingham[On Gravity] is exactly what is needed to communicate to the general public the beauty and depth of Einstein’s theory of gravity. . . . For anybody with a desire to understand what is happening at the forefront of our exploration of the universe, this is a perfect start.[On Gravity] is concise, timely . . . [and] by the end of the book, you will be breathless, but up to date with the latest advances in the science. It’s a tour intended to take the reader a step beyond a popular treatment and give a deeper glimpse of the beautiful and uncompromising structure underlying the theory.---Tara Shears, Times Higher EducationOn Gravity . . . begins its tour of Einstein’s general theory of relativity with the discovery of gravitational waves, and lands the reader deep in the mysteries of dark matter and energy.---Liz Else and Simon I</t>
  </si>
  <si>
    <t>A. Zee is professor of physics at the Kavli Institute for Theoretical Physics at the University of California, Santa Barbara. His many books include Einstein Gravity in a Nutshell, Quantum Field Theory in a Nutshell, and Fearful Symmetry (all Princeton).</t>
  </si>
  <si>
    <t>Physics of Wetting</t>
  </si>
  <si>
    <t>Phenomena and Applications of Fluids on Surfaces</t>
  </si>
  <si>
    <t>Bormashenko, Edward Yu.</t>
  </si>
  <si>
    <t>4040</t>
  </si>
  <si>
    <t>Mechanics and Fluid Dynamics</t>
  </si>
  <si>
    <t xml:space="preserve"> SCI013050 SCIENCE / Chemistry / Physical &amp; Theoretical; SCI077000 SCIENCE / Physics / Condensed Matter; SCI085000 SCIENCE / Mechanics / Fluids; TEC021000 Technology &amp; Engineering / Materials Science / General</t>
  </si>
  <si>
    <t>Motivated by a plethora of phenomena from nature, this textbook introduces into the physics of wetting of surfaces. After a brief discussion of the foundations of surface tension, its implementation for floating objects, capillary waves, bouncing droplets, walking of water striders, etc. is discussed. Furthermore, Marangoni flows, surface tension inspired instabilities, condensation and evaporation of droplets, liquid marbles, superhydrophobicity and superoleophobicity (lotus effect) are introduced. All relevant concepts are illustrated by the numerous qualitative and quantitative exercises. ContentsWhat is surface tension?Wetting of surfaces: the contact angleSurface tension-assisted floating of heavy and light objects and walking of water stridersCapillary interactions between particles. Particles placed on liquid surfaces. Elasticity of liquid surfaces, covered by colloidal particlesCapillary wavesOscillation of dropletsMarangoni flow and surface instabilitiesEvaporation of droplets. The Kelvin and the coffee-stain effectsCondensation, growth and coalescence of droplets and the breath-figure self-assemblyDynamics of wetting: bouncing, spreading and rolling of droplets (water hammer effect &amp;#8211 water entry and drag-out problems)Superhydrophobicity and superoleophobicity: the Wenzel and Cassie wetting regimesThe Leidenfrost effect. Liquid marbles: self-propulsionPhysics, geometry, life and death of soap films and bubbles</t>
  </si>
  <si>
    <t>E. Bormashenko, Ariel University Center of Samaria, Israel.</t>
  </si>
  <si>
    <t>In Praise of Simple Physics</t>
  </si>
  <si>
    <t>The Science and Mathematics behind Everyday Questions</t>
  </si>
  <si>
    <t>Nahin, Paul J.</t>
  </si>
  <si>
    <t>Princeton Puzzlers</t>
  </si>
  <si>
    <t xml:space="preserve"> MAT000000 MATHEMATICS / General; SCI000000 SCIENCE / General; SCI040000 SCIENCE / Physics / Mathematical &amp; Computational; SCI055000 SCIENCE / Physics / General</t>
  </si>
  <si>
    <t>Physics can explain many of the things that we commonly encounter. It can tell us why the night is dark, what causes the tides, and even how best to catch a baseball. With In Praise of Simple Physics, popular math and science writer Paul Nahin presents a plethora of situations that explore the science and math behind the wonders of everyday life. Roaming through a diverse range of puzzles, he illustrates how physics shows us ways to wring more energy from renewable sources, to measure the gravity in our car garages, to figure out which of three light switches in the basement controls the light bulb in the attic, and much, much more.How fast can you travel from London to Paris? How do scientists calculate the energy of an atomic bomb explosion? How do you kick a football so it stays in the air and goes a long way downfield? Nahin begins with simpler problems and progresses to more challenging questions, and his entertaining, accessible, and scientifically and mathematically informed explanations are all punctuated by his trademark humor. Readers are presumed to have some background in beginning differential and integral calculus. Whether you simply have a personal interest in physics' influence in the world or you're an engineering and science student who wants to gain more physics know-how, this book has an intriguing scenario for you.In Praise of Simple Physics proves that if we look carefully at the world around us, physics has answers for the most astonishing day-to-day occurrences.</t>
  </si>
  <si>
    <t>[Nahin] knows how to catch the attention of his reader. You will not regret buying any of his books, and I am sure after reading it, you will pick up this one to check again on one of his models and his solution methods.---European Mathematical Society,  This is a superb book—thoughtful, historical, carefully done, and intensely clever. It was a joy to read. —Christopher G. Tully, Princeton UniversityFun, accessible physics/math problems along with some humor.---Antonio Cangiano, Math-BlogThe energy of moving water, the physics of communication satellites and the maths behind catching a ball are all skilfully dissected by engineer and writer Paul Nahin in this enjoyable study of everyday physics.Nahin's writing style, as in previous books, is clear, conversational, humorous and chatty. . . . [A]nd the discussions in the book are careful and appropriately rigorous. In Praise of Simple Physics offers a masterful look at how basic principles, combined with clever thinking and fundamental mathematics, lead to satisfying explanations of an extraordinary range of natural phenomena, from the path of a football to why the sky is dark at night. Nahin's humor and accessible examples shine. Celebrate your curiosity and delve into this magnificent book! —Paul Halpern, author of Einstein's Dice and Schrödinger's CatPraise for the previous edition:  Fun, accessible physics [and] math problems along with some humor. ---Math-Blog,  Many books that explore classical physics problems tend to be relentlessly sequential and completely humorless. In this book, Paul Nahin shows a lighter touch and he gives himself the necessary space to tell the mathematical story. The book encourages readers to engage with the less-than-obvious aspects of physics. —Jens Zorn, professor emeritus of physics, University of MichiganA superb book. . . . [D]emonstrates clever ways to solve simply physics probl</t>
  </si>
  <si>
    <t>Paul J. Nahin is professor emeritus of electrical engineering at the University of New Hampshire. He is the author of many best-selling popular math books, including Digital Dice, Chases and Escapes, Dr. Euler's Fabulous Formula, When Least Is Best, Duelling Idiots and Other Probability Puzzlers, and An Imaginary Tale (all Princeton).</t>
  </si>
  <si>
    <t>Computational Physics</t>
  </si>
  <si>
    <t>With Worked Out Examples in FORTRAN and MATLAB</t>
  </si>
  <si>
    <t>Bestehorn, Michael</t>
  </si>
  <si>
    <t>4860</t>
  </si>
  <si>
    <t xml:space="preserve"> MAT041000 MATHEMATICS / Numerical Analysis; SCI012000 SCIENCE / Chaotic Behavior in Systems; SCI041000 SCIENCE / Mechanics / General; SCI053000 SCIENCE / Physics / Optics &amp; Light; SCI065000 SCIENCE / Mechanics / Thermodynamics; SCI079000 SCIENCE / Mechanics / Statics; SCI085000 SCIENCE / Mechanics / Fluids; TEC009070 Technology &amp; Engineering / Mechanical</t>
  </si>
  <si>
    <t>Drawing on examples from various areas of physics, this textbook introduces the reader to computer-based physics using Fortran® and Matlab®. It elucidates a broad palette of topics, including fundamental phenomena in classical and quantum mechanics, hydrodynamics and dynamical systems, as well as effects in field theories and macroscopic pattern formation described by (nonlinear) partial differential equations. A chapter on Monte Carlo methods is devoted to problems typically occurring in statistical physics.   ContentsIntroduction Nonlinear maps Dynamical systems Ordinary differential equations I Ordinary differential equations II Partial differential equations I, basics Partial differential equations II, applications Monte Carlo methods (MC) Matrices and systems of linear equations Program library Solutions of the problems README and a short guide to FE-tools</t>
  </si>
  <si>
    <t xml:space="preserve"> It is very interesting for its field that it is addressed. It is very useful for both undergraduate and postgraduate students and scientists of various research areas with applications that use especially ordinary differential equations (ODE), and partial differential equations (PDE) (linear and nonlinear). Maria Gousidou-Koutita in: Zentrablatt MATH 1394.65002</t>
  </si>
  <si>
    <t>Michael Bestehorn, BTU Cottbus, Germany.</t>
  </si>
  <si>
    <t>Teenage Witches</t>
  </si>
  <si>
    <t>Magical Youth and the Search for the Self</t>
  </si>
  <si>
    <t>Berger, Helen / Ezzy, Douglas</t>
  </si>
  <si>
    <t>Rutgers University Press</t>
  </si>
  <si>
    <t xml:space="preserve"> OCC000000 BODY, MIND &amp; SPIRIT / General; OCC026000 BODY, MIND &amp; SPIRIT / Witchcraft (see also RELIGION / Wicca); REL001000 RELIGION / Agnosticism; REL117000 RELIGION / Paganism &amp; Neo-Paganism; SOC002010 SOCIAL SCIENCE / Anthropology / Cultural &amp; Social; SOC039000 SOCIAL SCIENCE / Sociology of Religion; SOC047000 SOCIAL SCIENCE / Children's Studies</t>
  </si>
  <si>
    <t>A popular new image of Witches has arisen in recent years, due largely to movies like The Craft, Practical Magic, and Simply Irresistible and television shows such as Buffy the Vampire Slayer, Sabrina the Teenage Witch, and Charmed. Here, young sexy Witches use magic and Witchcraft to gain control over their lives and fight evil. Then there is the depiction in the Harry Potter books: Witchcraft is a gift that unenlightened Muggles (everyday people) lack. In both types of portrayals, being a Witch is akin to being a superhero. At the other end of the spectrum, wary adults assume that Witches engage in evil practices that are misguided at best and dangerous at worst.Yet, as Helen A. Berger and Douglas Ezzy show in this in-depth look into the lives of teenage Witches, the reality of their practices, beliefs, values, and motivations is very different from the sensational depictions we see in popular culture. Drawing on extensive research across three countries--the United States, England, and Australia--and interviews with young people from diverse backgrounds, what they find are highly spiritual and self-reflective young men and women attempting to make sense of a postmodern world via a religion that celebrates the earth and emphasizes self-development.The authors trace the development of Neo-Paganism (an umbrella term used to distinguish earth-based religions from the pagan religions of ancient cultures) from its start in England during the 1940s, through its growing popularity in the decades that followed, up through its contemporary presence on the Internet. Though dispersed and disorganized, Neo-Pagan communities, virtual and real, are shown to be an important part of religious identity particularly for those seeking affirmation during the difficult years between childhood and adulthood.</t>
  </si>
  <si>
    <t>ContentsList of photographsAcknowledgmentsIntroductionVignettes: America: Beverly-A Ministers' Daughter England: Charles-From Big Brother to Witchcraft Australia: Ruth-Coming Out of DepressionChapter One: Overview and BackgroundVignette: Morgan-One Road to WitchcraftChapter Two: Coming Home to WitchcraftVignette: Karen-Magic, Ritual and Self-TransformationChapter Three: Magic, Ritual, and the SelfVignette: Victoria-Creating Pagan CommunityChapter Four: Within the Circle: Community and FamilyVignette: Nika-The Goddess as Role Model, Healer,and Mother EarthChapter Five: The Goddess is Alive: Feminism andEnvironmentalismVignette: Annie-The Moral World of Teenage WitchesChapter Six: If It Harm None Do As Thou WillChapter Seven: ConclusionAppendix A: Interview QuestionsAppendix B: List of Interviewees, Their Country, Age and Parental Religious AffiliationEndnotesWorks CitedIndex</t>
  </si>
  <si>
    <t>This book makes an important contribution to our understanding of Witchcraft and its appeal among real-life young people on three continents. It's a fascinating story of young practitioners who find in alternative spiritual practices a way to affirm diversity and respect for all people.— Lynn Schofield Clark, author of From Angels to Aliens: Teenagers, the Media, and the SupernaturalThis groundbreaking study, which looks at Australia, the UK, and the US, is thoughtful, engaged, and articulate...Interviewees speak candidly and insightfully about their experiences in a religion that continues to be misrepresented in mainstream culture. Recommended.—This book is informative, engaging, and enchanting. The interweaving of the vignettes and quotes from the authors' interviews is masterful.— James R. Lewis, author of Legitimating New ReligionsThis is an engrossing book that tells us not only about teenage witches, but also about important trends in post-modern society, with a significant proportion of young Westerners adopting alternative worldviews and lifestyles.— Eileen Barker, Professor Emeritus of Sociology, London School of EconomicsIn this evocative and important study, Helen Berger and Douglas Ezzy challenge stereotypes and bring to life the worlds of meaning created by teen witches. By exploring the beliefs, rituals, media habits, family backgrounds and personal struggles of these teenagers, the authors make a convincing case for the ways in which self-transformation and religious identity go hand in hand.— Sarah M. Pike, author of Earthly Bodies, Magical Selves: Contemporary Pagans and the Search forThis book is thoroughly enjoyable to read, introducing the reader to a group of thoughtful, ethically concerned, and charming young people.— Brian J. Gibbons, Magic, Ritual, and Witchcraft&lt;</t>
  </si>
  <si>
    <t>The World According to Physics</t>
  </si>
  <si>
    <t>Al-Khalili, Jim</t>
  </si>
  <si>
    <t xml:space="preserve"> SCI055000 SCIENCE / Physics / General; SCI075000 SCIENCE / Philosophy &amp; Social Aspects</t>
  </si>
  <si>
    <t>Quantum physicist, New York Times bestselling author, and BBC host Jim Al-Khalili offers a fascinating and illuminating look at what physics reveals about the world  Shining a light on the most profound insights revealed by modern physics, Jim Al-Khalili invites us all to understand what this crucially important science tells us about the universe and the nature of reality itself.  Al-Khalili begins by introducing the fundamental concepts of space, time, energy, and matter, and then describes the three pillars of modern physics—quantum theory, relativity, and thermodynamics—showing how all three must come together if we are ever to have a full understanding of reality. Using wonderful examples and thought-provoking analogies, Al-Khalili illuminates the physics of the extreme cosmic and quantum scales, the speculative frontiers of the field, and the physics that underpins our everyday experiences and technologies, bringing the reader up to speed with the biggest ideas in physics in just a few sittings. Physics is revealed as an intrepid human quest for ever more foundational principles that accurately explain the natural world we see around us, guided by core values such as honesty and doubt in the search for truth. The knowledge discovered by physics both empowers and humbles us, and still, physics continues to delve valiantly into the unknown.  Al-Khalili makes even the most enigmatic scientific ideas accessible and captivating. This breezy yet deeply insightful book illuminates why physics matters to everyone and calls one and all to share in the profound adventure of seeking truth in the world around us.</t>
  </si>
  <si>
    <t xml:space="preserve"> This book presents a comprehensive account of modern physics, weaving together a tapestry of new and familiar topics. Al-Khalili has a distinctively light voice that comes across throughout and works incredibly well. —Pedro G. Ferreira, author of The Perfect Theory: A Century of Geniuses and the Battle over General Relativity So much science packed into such a tiny package! Jim Al-Khalili manages to give an accessible overview of an enormous amount of modern physics, without it ever feeling rushed. This book will be enjoyed by anyone who wants a glimpse of how modern physicists are thinking about some of the hardest problems in the universe. —Sean Carroll, author of Something Deeply Hidden: Quantum Worlds and the Emergence of Spacetime A clear, simple, and fascinating account of what physics tells us about our universe, and—crucially—what evidence supports that view, from one of the most talented, inspiring, and informative popularizers of science. A triumph! —Ian Stewart, author of Do Dice Play God?</t>
  </si>
  <si>
    <t>Jim Al-Khalili, University of Surrey, Guildford, UK.</t>
  </si>
  <si>
    <t>Princeton Problems in Physics with Solutions</t>
  </si>
  <si>
    <t>Newbury, Nathan / Newman, Mark</t>
  </si>
  <si>
    <t>Aimed at helping the physics student to develop a solid grasp of basic graduate-level material, this book presents worked solutions to a wide range of informative problems. These problems have been culled from the preliminary and general examinations created by the physics department at Princeton University for its graduate program. The authors, all students who have successfully completed the examinations, selected these problems on the basis of usefulness, interest, and originality, and have provided highly detailed solutions to each one. Their book will be a valuable resource not only to other students but to college physics teachers as well. The first four chapters pose problems in the areas of mechanics, electricity and magnetism, quantum mechanics, and thermodynamics and statistical mechanics, thereby serving as a review of material typically covered in undergraduate courses. Later chapters deal with material new to most first-year graduate students, challenging them on such topics as condensed matter, relativity and astrophysics, nuclear physics, elementary particles, and atomic and general physics.</t>
  </si>
  <si>
    <t>A glance at the problems shows that they have been carefully selected to cover a wide range of different topics. . . . What is most surprising about these problems is the incredible range and depth of subject matter.</t>
  </si>
  <si>
    <t>Spark</t>
  </si>
  <si>
    <t>The Life of Electricity and the Electricity of Life</t>
  </si>
  <si>
    <t>Jorgensen, Timothy J.</t>
  </si>
  <si>
    <t xml:space="preserve"> SCI008000 SCIENCE / Life Sciences / Biology; SCI021000 SCIENCE / Physics / Electricity; SCI034000 SCIENCE / History; SCI049000 SCIENCE / Life Sciences / Molecular Biology</t>
  </si>
  <si>
    <t>A fresh look at electricity and its powerful role in life on EarthWhen we think of electricity, we likely imagine the energy humming inside our home appliances or lighting up our electronic devices—or perhaps we envision the lightning-streaked clouds of a stormy sky. But electricity is more than an external source of power, heat, or illumination. Life at its essence is nothing if not electrical.The story of how we came to understand electricity’s essential role in all life is rooted in our observations of its influences on the body—influences governed by the body’s central nervous system. Spark explains the science of electricity from this fresh, biological perspective. Through vivid tales of scientists and individuals—from Benjamin Franklin to Elon Musk—Timothy Jorgensen shows how our views of electricity and the nervous system evolved in tandem, and how progress in one area enabled advancements in the other. He explains how these developments have allowed us to understand—and replicate—the ways electricity enables the body’s essential functions of sight, hearing, touch, and movement itself.Throughout, Jorgensen examines our fascination with electricity and how it can help or harm us. He explores a broad range of topics and events, including the Nobel Prize–winning discoveries of the electron and neuron, the history of experimentation involving electricity’s effects on the body, and recent breakthroughs in the use of electricity to treat disease.Filled with gripping adventures in scientific exploration, Spark offers an indispensable look at electricity, how it works, and how it animates our lives from within and without.</t>
  </si>
  <si>
    <t xml:space="preserve"> A thoroughly readable book about an important subject. The sometimes bizarre, sometimes brilliant story of the discovery of radioactivity and its effects on living things is told in an enlightening and entertaining way. I found it surprisingly reassuring. —Penny Le Couteur, coauthor of Napoleon's Buttons: How Seventeen Molecules Changed History“Narrative science at its best.”—Kirkus ReviewsPraise for Timothy Jorgensen’s previous book, Strange Glow“A cracking good read.”—Literary Review“Ranging from lightning to puffer fish and beyond, this engrossing and innovative book describes electricity’s connection with biology and tells the exciting stories of the people who revealed our present-day understanding of this mysterious substance.”—Roger C. Barr, coauthor of Bioelectricity: A Quantitative Approach</t>
  </si>
  <si>
    <t>Timothy J. Jorgensen is professor of radiation medicine and director of the Health Physics Graduate Program at Georgetown University. He is the author of the award-winning book Strange Glow: The Story of Radiation (Princeton). He lives in Rockville, Maryland. Twitter @Tim_Jorgensen</t>
  </si>
  <si>
    <t>Quantum Mechanics in a Nutshell</t>
  </si>
  <si>
    <t>Covering the fundamentals as well as many special topics of current interest, this is the most concise, up-to-date, and accessible graduate-level textbook on quantum mechanics available. Written by Gerald Mahan, a distinguished research physicist and author of an acclaimed textbook on many-particle physics, Quantum Mechanics in a Nutshell is the distillation of many years' teaching experience.  Emphasizing the use of quantum mechanics to describe actual quantum systems such as atoms and solids, and rich with interesting applications, the book proceeds from solving for the properties of a single particle in potential to solving for two particles (the helium atom) to addressing many-particle systems. Applications include electron gas, magnetism, and Bose-Einstein Condensation examples are carefully chosen and worked and each chapter has numerous homework problems, many of them original. Quantum Mechanics in a Nutshell expertly addresses traditional and modern topics, including perturbation theory, WKBJ, variational methods, angular momentum, the Dirac equation, many-particle wave functions, Casimir Force, and Bell's Theorem. And it treats many topics--such as the interactions between photons and electrons, scattering theory, and density functional theory--in exceptional depth.  A valuable addition to the teaching literature, Quantum Mechanics in a Nutshell is ideally suited for a two-semester course.  The most concise, up-to-date, and accessible graduate textbook on the subject  Contains the ideal amount of material for a two-semester course  Focuses on the description of actual quantum systems, including a range of applications  Covers traditional topics, as well as those at the frontiers of research  Treats in unprecedented detail topics such as photon-electron interaction, scattering theory, and density functional theory</t>
  </si>
  <si>
    <t xml:space="preserve"> This book compares well with other graduate textbooks on quantum mechanics, and I will seriously consider adopting it the next time I teach the subject. The choice of material is very good. Gerald Mahan has included both the usual standard topics and a large number of special topics, including some of current research interest. The book is rich in interesting applications, and each chapter has lots of well-chosen problems. If a student can master this book, he or she will have gained an excellent foundation in quantum mechanics. —David G. Stroud, Ohio State University Praises in no way can do full justice to the strength and detail of Mahan's well crafted and superb nutshell book. I found the book fascinating, stimulating and convincing and one can easily observe that the book is bursting with intellectual energy and ambition. I am not a rated scientist but as a student and follower of science and scientific projects since the beginning of my academic career, I have come across several books of topical interest but this time I enjoyed Quantum Mechanics in A Nutshell as a whole for its intelligence and manner of treatment of topics. All said and done, it is a book that can be enjoyed by any science student interested in quantum mechanics. ---Uwe C. Tauber, Current Engineering Practice This book, in spite of 11 chapters densely written, consists of a quick and very readable presentation of basic principles and an impressive number of applications of quantum mechanics. It can be profitably used in courses for beginning, intermediate and, in some cases, advanced students of physics. ---Valter Moretti, Zentralblatt MATH [A] comprehensive and up-to-date exploration of quantum mechanics.  This is an excellent textbook, written in a very readable style, and it should be perfectly accessible to beginning and intermediate physics graduate students. Gerald Mahan, the author of an acclaimed textbook on many-particle theory,</t>
  </si>
  <si>
    <t>Gerald D. Mahan is Distinguished Professor of Physics at Pennsylvania State University. He is the author of two previous physics textbooks, Many-Particle Physics and Applied Mathematics.</t>
  </si>
  <si>
    <t>At the Edge of Time</t>
  </si>
  <si>
    <t>Exploring the Mysteries of Our Universe’s First Seconds</t>
  </si>
  <si>
    <t>Hooper, Dan</t>
  </si>
  <si>
    <t>Science Essentials</t>
  </si>
  <si>
    <t>33</t>
  </si>
  <si>
    <t xml:space="preserve"> SCI000000 SCIENCE / General; SCI005000 SCIENCE / Physics / Astrophysics; SCI015000 SCIENCE / Cosmology</t>
  </si>
  <si>
    <t>A new look at the first few seconds after the Big Bang—and how continuing research into these moments may transform cosmology and physicsScientists in the past few decades have made crucial discoveries about how our cosmos evolved over the past 13.8 billion years. But there remains a critical gap in our knowledge: we still know very little about what happened in the first seconds after the Big Bang. At the Edge of Time focuses on what we have recently learned and are still striving to understand about this most essential and mysterious period of time at the beginning of cosmic history.Taking readers into the remarkable world of cosmology, Dan Hooper describes many of the extraordinary and perplexing questions that scientists are asking about the origin and nature of our world. Hooper examines how we are using the Large Hadron Collider and other experiments to re-create the conditions of the Big Bang and test promising theories for how and why our universe came to contain so much matter and so little antimatter. We may be poised to finally discover how dark matter was formed during our universe’s first moments, and, with new telescopes, we are also lifting the veil on the era of cosmic inflation, which led to the creation of our world as we know it.Wrestling with the mysteries surrounding the initial moments that followed the Big Bang, At the Edge of Time presents an accessible investigation of our universe and its origin.</t>
  </si>
  <si>
    <t xml:space="preserve"> Where Weinberg’s The First Three Minutes left off, Hooper’s At the Edge of Time picks up. A riveting tour of modern cosmology told by one of its savviest guides, Hooper takes us on a journey from our universe’s formerly inscrutable past to mesmerizing possible scenarios in its far future. A fascinating story that is to be savored. —Brian Keating, author of Losing the Nobel Prize: A Story of Cosmology, Ambition, and the Perils of Science's Highest Honor What a journey, from the very birth of the universe to its ultimate future. In accessible fashion, Hooper's book does a great job explaining the fundamental laws of physics and showing how they play out in cosmic evolution. —Sean Carroll, author of Something Deeply Hidden: Quantum Worlds and the Emergence of Spacetime At the Edge of Time clearly and cogently lays out our current understanding of the very early universe, and the prospects for future progress. In one particularly exciting section, Hooper describes the process of identifying and studying a candidate dark matter signal, from the perspective of its discoverer—this is a fascinating first-hand account of an ongoing scientific debate. —Tracy Robyn Slatyer, Massachusetts Institute of Technology This book convincingly guides readers through some of the hottest topics in modern physics and astronomy: Big Bang theory, dark matter, dark energy, and gravitational waves. Bringing a fresh perspective, Hooper effectively captures the feelings of the community of scientists working to solve the greatest mysteries and demonstrates that a scientific revolution might be around the corner. —Gianfranco Bertone, author of Behind the Scenes of the Universe: From the Higgs to Dark Matter  A clear and engaging tour of the mysterious birth of our universe, At the Edge of Time will keep you at the edge of your mental seat. —Daniel Whiteson, coauthor of We Have No Idea: A Guide to the U</t>
  </si>
  <si>
    <t>Dan Hooper is a senior scientist and the head of the Theoretical Astrophysics Group at the Fermi National Accelerator Laboratory and a professor of astronomy and astrophysics at the University of Chicago. He is the author of Dark Cosmos and Nature’s Blueprint (both Smithsonian/Harper Collins). He lives in Oak Park, Illinois. Twitter @DanHooperAstro</t>
  </si>
  <si>
    <t>Phase Transitions</t>
  </si>
  <si>
    <t>Solé, Ricard</t>
  </si>
  <si>
    <t>3</t>
  </si>
  <si>
    <t xml:space="preserve"> MAT003000 MATHEMATICS / Applied; SCI008000 SCIENCE / Life Sciences / Biology; SCI020000 SCIENCE / Life Sciences / Ecology; SCI055000 SCIENCE / Physics / General</t>
  </si>
  <si>
    <t>Phase transitions--changes between different states of organization in a complex system--have long helped to explain physics concepts, such as why water freezes into a solid or boils to become a gas. How might phase transitions shed light on important problems in biological and ecological complex systems? Exploring the origins and implications of sudden changes in nature and society, Phase Transitions examines different dynamical behaviors in a broad range of complex systems. Using a compelling set of examples, from gene networks and ant colonies to human language and the degradation of diverse ecosystems, the book illustrates the power of simple models to reveal how phase transitions occur. Introductory chapters provide the critical concepts and the simplest mathematical techniques required to study phase transitions. In a series of example-driven chapters, Ricard Solé shows how such concepts and techniques can be applied to the analysis and prediction of complex system behavior, including the origins of life, viral replication, epidemics, language evolution, and the emergence and breakdown of societies. Written at an undergraduate mathematical level, this book provides the essential theoretical tools and foundations required to develop basic models to explain collective phase transitions for a wide variety of ecosystems.</t>
  </si>
  <si>
    <t xml:space="preserve"> Mean-field approaches constitute an elegant and considerable contribution to complex systems studies, and I commend Sole for his rigorous presentation. ---Lael Parrott, BioScience This ambitious book provides an elegant and much-needed synthesis to many of the ideas that have come to define the field of complex systems and their applications to nature and society. It makes an important contribution to the field, especially for researchers and students looking for an overview of the literature and entry points for research. —Luis Bettencourt, Los Alamos National Laboratory and the Santa Fe Institute Solé has compiled an interesting overview of the vast amount of real world systems in which phases play a role. It is a good introduction to the topic and the great variety of applications is inspirational. Phase Transitions is a good read for the JASSS audience interested in if, how, and when abrupt changes may occur--either as risks for collapse or as opportunities for salvation. ---Emile Chappin, Journal of Artificial Societies and Social SimulationWinner of the 2012 First Place Cover/Jacket in the Professional, Scholarly Series, New York Book Show This clear and easy-to-follow book is a valuable compilation of systems showing phase transition phenomena that have become more and more important in understanding natural and man-made complex systems. It is a useful addition to the already existing literature. —Stefan Thurner, Medical University of Vienna</t>
  </si>
  <si>
    <t>Ricard V. Solé is research professor and head of the Complex Systems Lab at Pompeu Fabra University and external professor at the Santa Fe Institute. He is the coauthor of Signs of Life (Basic) and Self-Organization in Complex Ecosystems (Princeton).</t>
  </si>
  <si>
    <t>Life on Mars</t>
  </si>
  <si>
    <t>What to Know Before We Go</t>
  </si>
  <si>
    <t>Weintraub, David A.</t>
  </si>
  <si>
    <t xml:space="preserve"> SCI004000 SCIENCE / Astronomy; SCI034000 SCIENCE / History; SCI075000 SCIENCE / Philosophy &amp; Social Aspects; SCI098000 SCIENCE / Space Science</t>
  </si>
  <si>
    <t>The search for life on Mars—and the moral issues confronting us as we prepare to send humans thereDoes life exist on Mars? The question has captivated humans for centuries, but today it has taken on new urgency. As space agencies gear up to send the first manned missions to the Red Planet, we have a responsibility to think deeply about what kinds of life may already dwell there—and whether we have the right to invite ourselves in. Telling the complete story of our ongoing quest to answer one of the most tantalizing questions in astronomy, David Weintraub grapples with the profound moral and ethical questions confronting us as we prepare to introduce an unpredictable new life form—ourselves—into the Martian biosphere. Now with an afterword that discusses the most recent discoveries, Life on Mars explains what we need to know before we go.</t>
  </si>
  <si>
    <t>“A comprehensive review of Mars. . . . Well worth the read.”—Niamh Shaw, BBC Sky at Night Terrific. —Steve Donoghue, Christian Science Monitor A close, smart and readable examination. —Jeffrey Kluger, Time David Weintraub delivers an accessible and comprehensive look at the evidence for and against the possibility of past or present Martian life, and sounds an appropriate note of caution about the possibility that humans could destroy Mars life before ever having discovered it. —Emily Lakdawalla, The Planetary Society The search for life on Mars is one of the great quests of our time. If you want to know where it stands today, read Weintraub's fine book. —Robert Zubrin, president of the Mars Society</t>
  </si>
  <si>
    <t>David A. Weintraub is professor of astronomy at Vanderbilt University. His books include Religions and Extraterrestrial Life and How Old Is the Universe? (Princeton).</t>
  </si>
  <si>
    <t>Einstein Was Right</t>
  </si>
  <si>
    <t>The Science and History of Gravitational Waves</t>
  </si>
  <si>
    <t>Buchwald, Jed Z.</t>
  </si>
  <si>
    <t xml:space="preserve"> SCI033000 SCIENCE / Gravity; SCI034000 SCIENCE / History; SCI061000 SCIENCE / Physics / Relativity</t>
  </si>
  <si>
    <t>A compelling interdisciplinary account of the historic discovery of gravitational wavesIn 1915, Albert Einstein predicted the existence of gravitational waves—ripples in the fabric of space-time caused by the movement of large masses—as part of the theory of general relativity. A century later, researchers with the Laser Interferometer Gravitational-Wave Observatory (LIGO) confirmed Einstein's prediction, detecting gravitational waves generated by the collision of two black holes. Shedding new light on the hundred-year history of this momentous achievement, Einstein Was Right brings together essays by two of the physicists who won the Nobel Prize for their instrumental roles in the discovery, along with contributions by leading scholars who offer unparalleled insights into one of the most significant scientific breakthroughs of our time.This illuminating book features an introduction by Tilman Sauer and invaluable firsthand perspectives on the history and significance of the LIGO consortium by physicists Barry Barish and Kip Thorne. Theoretical physicist Alessandra Buonanno discusses the new possibilities opened by gravitational wave astronomy, and sociologist of science Harry Collins and historians of science Diana Kormos Buchwald, Daniel Kennefick, and Jürgen Renn provide further insights into the history of relativity and LIGO. The book closes with a contribution by philosopher Don Howard, who reflects on the significance of Einstein's theory for the philosophy of science.Edited by Jed Buchwald, Einstein Was Right is an authoritative and thought-provoking account of one of the most thrilling scientific discoveries of the modern age.</t>
  </si>
  <si>
    <t xml:space="preserve"> An interesting and enjoyable read. —Neil Cornish, Montana State University This book brings together essays by some of the main physicists who confirmed Albert Einstein's prediction of gravitational waves as well as contributions by several leading experts on Einstein, general relativity, and the philosophy and sociology of science. Einstein Was Right is bound to become the ﬁrst port of call for scholars interested in this epoch-making event. —Michel Janssen, coeditor of The Cambridge Companion to Einstein</t>
  </si>
  <si>
    <t>Jed Z. Buchwald is the Doris and Henry Dreyfuss Professor of History at the California Institute of Technology. His books include The Riddle of the Rosetta: How an English Polymath and a French Polyglot Discovered the Meaning of Egyptian Hieroglyphs and The Zodiac of Paris: How an Improbable Controversy over an Ancient Egyptian Artifact Provoked a Modern Debate between Religion and Science (both Princeton).</t>
  </si>
  <si>
    <t>Stellar Spectral Classification</t>
  </si>
  <si>
    <t>Corbally, Christopher J. / Gray, Richard O.</t>
  </si>
  <si>
    <t>Written by leading experts in the field, Stellar Spectral Classification is the only book to comprehensively discuss both the foundations and most up-to-date techniques of MK and other spectral classification systems. Definitive and encyclopedic, the book introduces the astrophysics of spectroscopy, reviews the entire field of stellar astronomy, and shows how the well-tested methods of spectral classification are a powerful discovery tool for graduate students and researchers working in astronomy and astrophysics. The book begins with a historical survey, followed by chapters discussing the entire range of stellar phenomena, from brown dwarfs to supernovae. The authors account for advances in the field, including the addition of the L and T dwarf classes the revision of the carbon star, Wolf-Rayet, and white dwarf classification schemes and the application of neural nets to spectral classification. Copious figures illustrate the morphology of stellar spectra, and the book incorporates recent discoveries from earth-based and satellite data. Many examples of spectra are given in the red, ultraviolet, and infrared regions, as well as in the traditional blue-violet optical region, all of which are useful for researchers identifying stellar and galactic spectra. This essential reference includes a glossary, handy appendixes and tables, an index, and a Web-based resource of spectra. In addition to the authors, the contributors are Adam J. Burgasser, Margaret M. Hanson, J. Davy Kirkpatrick, and Nolan R. Walborn.</t>
  </si>
  <si>
    <t xml:space="preserve"> Stellar Spectral Classification is central to many areas of astrophysics and will gain even more importance in the coming future. This timely book addresses a wide audience, from undergraduate students to professional astronomers. —Alain Jorissen, Free University of Brussels Major advances in spectral classification, especially the addition of the L and T classes, make the appearance of this definitive book timely and important. Useful on many levels, this guide covers all the relevant topics, is logically organized, and is a valuable resource for the astronomical community. —Richard Pogge, Ohio State University It has been about twenty years since the last book on spectral classification appeared. During that time, astronomers have switched from photographic detectors to electronic ones, and several new classes of stars have been discovered. This volume provides both an overview of the field and very detailed notes on individual spectral types. It should be required reading for both the students and the instructor in any graduate-level course on stellar astronomy. —Michael Richmond, Rochester Institute of Technology Want to learn about the classification of stellar spectra? You have the right book in your hands. These experts take us through the historical foundations, philosophical underpinnings, techniques, and criteria used to classify spectra. Beautiful illustrations and examples are given at every turn, and the encyclopedic material is useful for anyone involved in stellar spectroscopy, from the beginner to the more advanced practitioner. —David F. Gray, University of Western Ontario A worthy descendant of Morgan and Keenan's foundational work, Stellar Spectral Classification fills a huge need by providing a spectacularly good discussion of stellar spectra. With a highly detailed and digital view of the modern art of classification that extends from the infrared through the optical to the ultraviolet, and</t>
  </si>
  <si>
    <t>Richard O. Gray is professor of astronomy at Appalachian State University. Christopher J. Corbally, SJ, is a vice director of the Vatican Observatory and adjunct associate professor of astronomy at the University of Arizona.</t>
  </si>
  <si>
    <t xml:space="preserve"> SCI021000 SCIENCE / Physics / Electricity; SCI038000 SCIENCE / Physics / Magnetism; SCI053000 SCIENCE / Physics / Optics &amp; Light</t>
  </si>
  <si>
    <t>R. Shankar, a well-known physicist and contagiously enthusiastic educator, was among the first to offer a course through the innovative Open Yale Course program. His popular online video lectures on introductory physics have been viewed over a million times. In this second book based on his online Yale course, Shankar explains essential concepts, including electromagnetism, optics, and quantum mechanics. &amp;#160&amp;#160 The book begins at the simplest level, develops the basics, and reinforces fundamentals, ensuring a solid foundation in the principles and methods of physics. It provides an ideal introduction for college-level students of physics, chemistry, and engineering for motivated AP Physics students and for general readers interested in advances in the sciences.</t>
  </si>
  <si>
    <t>R. Shankar is John Randolph Huffman Professor of Physics, Yale University. He is the 2009 winner of the American Physical Society´s Lilienfeld Prize and the author of three previous textbooks.</t>
  </si>
  <si>
    <t>The Physics of Flow Through Porous Media (3rd Edition)</t>
  </si>
  <si>
    <t>Scheidegger, Adrian E.</t>
  </si>
  <si>
    <t xml:space="preserve"> SCI018000 SCIENCE / Mechanics / Dynamics; SCI055000 SCIENCE / Physics / General; SCI085000 SCIENCE / Mechanics / Fluids</t>
  </si>
  <si>
    <t>Here in one volume is summarized a vast amount of information on the physical principles of hydrodynamics in porous media, gathered from numerous publications. This new edition represents a substantial revision of the second, incorporating the most recent developments in the field. Alterations have been made throughout, new sections have been added, and the chapter on 'Miscible Displacement' has been rewritten. As in previous editions, the stress is on general physical aspects of phenomena rather than on particular cases, on theoretical rather than experimental aspects have been emphasized. Literature references have been chosen carefully to lead the reader to the most useful sources of additional information on particular aspects.</t>
  </si>
  <si>
    <t>ScheideggerAdrian E.: ADRIAN E. SCHEIDEGGER is head of the Institut für Geophysik, Technische Hochschule, Vienna.</t>
  </si>
  <si>
    <t>Fundamentals of Spacecraft Charging</t>
  </si>
  <si>
    <t>Spacecraft Interactions with Space Plasmas</t>
  </si>
  <si>
    <t>Lai, Shu T.</t>
  </si>
  <si>
    <t xml:space="preserve"> SCI005000 SCIENCE / Physics / Astrophysics; TEC009000 Technology &amp; Engineering / Engineering (General)</t>
  </si>
  <si>
    <t>As commercial and military spacecraft become more important to the world's economy and defense, and as new scientific and exploratory missions are launched into space, the need for a single comprehensive resource on spacecraft charging becomes increasingly critical. Fundamentals of Spacecraft Charging is the first and only textbook to bring together all the necessary concepts and equations for a complete understanding of the subject. Written by one of the field's leading authorities, this essential reference enables readers to fully grasp the newest ideas and underlying physical mechanisms related to the electrostatic charging of spacecraft in the space environment. Assuming that readers may have little or no background in this area, this complete textbook covers all aspects of the field. The coverage is detailed and thorough, and topics range from secondary and backscattered electrons, spacecraft charging in Maxwellian plasmas, effective mitigation techniques, and potential wells and barriers to operational anomalies, meteors, and neutral gas release. Significant equations are derived from first principles, and abundant examples, exercises, figures, illustrations, and tables are furnished to facilitate comprehension. Fundamentals of Spacecraft Charging is the definitive reference on the physics of spacecraft charging and is suitable for advanced undergraduates, graduate-level students, and professional space researchers.Some images inside the book are unavailable due to digital copyright restrictions.</t>
  </si>
  <si>
    <t xml:space="preserve"> Fundamentals of Spacecraft Charging is by a well-known leader in the field and provides a comprehensive, unique, and useful addition to the subject. Several sections, particularly the review and discussion of dielectric breakdown, are of particular interest. This book will be valuable as an introductory text or as a reference for those seeking details on specific aspects of charging. —Henry B. Garrett, coauthor of Spacecraft-Environment Interactions This book is by far and away the most comprehensive reference on the physics of spacecraft charging, which can be destructive for a spacecraft. The text is clear and straightforward and explores all the myriad facets of this phenomenon. I will use it in my teaching. —Daniel E. Hastings, Massachusetts Institute of Technology Lai's compendium of surface and dielectric spacecraft charging ranges from the basic causes and controlling factors to the effects of secondary electron emission, and the formation of space charge potential wells and barriers. He considers the effects of charged particle beam emission from spacecraft, and the use of plasma sources as 'contactors' to limit charging. Finally, he shows the consequences, from discharges owing to differential charging, to resulting operational anomalies, and offers a suite of effective mitigation techniques. —Thomas E. Moore, NASA, Goddard Space Flight Center Spacecraft charging has raised many interesting issues for engineers and scientists since the first observations in space. Accessible to a wide range of readers, Shu Lai's book offers a comprehensive survey of key materials on this multifaceted topic. —Alain Hilgers, European Space Research and Technology Centre</t>
  </si>
  <si>
    <t>Shu T. Lai is currently a visiting scientist at the Space Propulsion Laboratory, Department of Aeronautics and Astronautics, Massachusetts Institute of Technology and a senior editor for IEEE Transactions on Plasma Science.  He is a fellow of the Institute of Electrical and Electronics Engineers. He was formerly a senior physicist at the Space Weather Center of Excellence, Space Vehicles Directorate, Air Force Research Laboratory (AFRL), Hanscom Air Force Base, Massachusetts.</t>
  </si>
  <si>
    <t>Introduction to Modeling Convection in Planets and Stars</t>
  </si>
  <si>
    <t>Magnetic Field, Density Stratification, Rotation</t>
  </si>
  <si>
    <t>Glatzmaier, Gary A.</t>
  </si>
  <si>
    <t>24</t>
  </si>
  <si>
    <t xml:space="preserve"> COM062000 COMPUTERS / Data Modeling &amp; Design; SCI005000 SCIENCE / Physics / Astrophysics; SCI040000 SCIENCE / Physics / Mathematical &amp; Computational</t>
  </si>
  <si>
    <t>This book provides readers with the skills they need to write computer codes that simulate convection, internal gravity waves, and magnetic field generation in the interiors and atmospheres of rotating planets and stars. Using a teaching method perfected in the classroom, Gary Glatzmaier begins by offering a step-by-step guide on how to design codes for simulating nonlinear time-dependent thermal convection in a two-dimensional box using Fourier expansions in the horizontal direction and finite differences in the vertical direction. He then describes how to implement more efficient and accurate numerical methods and more realistic geometries in two and three dimensions. In the third part of the book, Glatzmaier demonstrates how to incorporate more sophisticated physics, including the effects of magnetic field, density stratification, and rotation. Featuring numerous exercises throughout, this is an ideal textbook for students and an essential resource for researchers.  Describes how to create codes that simulate the internal dynamics of planets and stars Builds on basic concepts and simple methods Shows how to improve the efficiency and accuracy of the numerical methods Describes more relevant geometries and boundary conditions Demonstrates how to incorporate more sophisticated physics</t>
  </si>
  <si>
    <t xml:space="preserve"> I am certain that this book will prove to be extremely useful to students and professionals alike. It is engagingly written, timely, comprehensive, and perhaps most importantly, graduated in its approach. Gary Glatzmaier is internationally recognized as one of the best computational scientists in geophysics and astrophysics. —Peter L. Olson, Johns Hopkins UniversityThis book provides readers with the skills they need to write computer codes that simulate convection, internal gravity waves and magnetic field generation in the interiors and atmospheres of rotating planets and stars. It is very useful for readers having a basic understanding of classical physics, vector calculus, partial differential equations, and simple computer programming.---Claudia-Veronika Meister, Zentralblatt MATH The computational methods Glatzmaier describes can be applied to a huge range of nonlinear problems, with a variety of physical effects. There is a great deal of potential here for new investigations. In fact, our generation has barely scratched the surface! This is an important message for young scientists, who will find in this book some of the tools they will need to make future advances in astrophysics and geophysics. —Chris A. Jones, University of Leeds Glatzmaier's work is synonymous with the cutting edge of research in this field, and his tried-and-true presentation has been perfected over many years of teaching. I know of no other book that focuses on computer modeling of convection in planets and stars as this one does. It is an ideal tutorial for graduate students, and will also be of great interest to senior researchers. —James M. Stone, Princeton University</t>
  </si>
  <si>
    <t>Gary A. Glatzmaier is professor of earth and planetary sciences at the University of California, Santa Cruz. He is a fellow of the American Academy of Arts and Sciences and a member of the National Academy of Sciences.</t>
  </si>
  <si>
    <t>Physical Aspects of Organs and Imaging</t>
  </si>
  <si>
    <t>Zabel, Hartmut</t>
  </si>
  <si>
    <t>3100</t>
  </si>
  <si>
    <t xml:space="preserve"> MED003040 MEDICAL / Allied Health Services / Medical Technology; MED009000 MEDICAL / Biotechnology; MED019000 MEDICAL / Diagnostic Imaging / General; SCI009000 SCIENCE / Life Sciences / Biophysics; SCI053000 SCIENCE / Physics / Optics &amp; Light</t>
  </si>
  <si>
    <t>Starting with foundations in physiology, this textbook introduces students in science, medicine and engineering in a coherent way to the physics behind modern imaging and therapy techniques, as well as bio-compatible materials and their use in prosthetics. This first volume of two covers medical foundations and medicalimaging.</t>
  </si>
  <si>
    <t xml:space="preserve"> I used both volumes for my Medical Physics class and what I can say is that the students and myself loved it!  The first volume discusses very well the physics of the human body while the second one discusses more the instrumentation. Overall, a very complete set of books for either a one-semester or a two-semester class. Dr. Gregory Guisbiers, University of Arkansas at Little Rock</t>
  </si>
  <si>
    <t>Hartmut Zabel, Ruhr-Universität Bochum, Germany.</t>
  </si>
  <si>
    <t>Einstein and the Quantum</t>
  </si>
  <si>
    <t>The Quest of the Valiant Swabian</t>
  </si>
  <si>
    <t>Stone, A. Douglas</t>
  </si>
  <si>
    <t xml:space="preserve"> BIO015000 BIOGRAPHY &amp; AUTOBIOGRAPHY / Science &amp; Technology; SCI034000 SCIENCE / History; SCI055000 SCIENCE / Physics / General; SCI057000 SCIENCE / Physics / Quantum Theory</t>
  </si>
  <si>
    <t>Einstein and the Quantum reveals for the first time the full significance of Albert Einstein's contributions to quantum theory. Einstein famously rejected quantum mechanics, observing that God does not play dice. But, in fact, he thought more about the nature of atoms, molecules, and the emission and absorption of light--the core of what we now know as quantum theory--than he did about relativity.A compelling blend of physics, biography, and the history of science, Einstein and the Quantum shares the untold story of how Einstein--not Max Planck or Niels Bohr--was the driving force behind early quantum theory. It paints a vivid portrait of the iconic physicist as he grappled with the apparently contradictory nature of the atomic world, in which its invisible constituents defy the categories of classical physics, behaving simultaneously as both particle and wave. And it demonstrates how Einstein's later work on the emission and absorption of light, and on atomic gases, led directly to Erwin Schrödinger's breakthrough to the modern form of quantum mechanics. The book sheds light on why Einstein ultimately renounced his own brilliant work on quantum theory, due to his deep belief in science as something objective and eternal.</t>
  </si>
  <si>
    <t xml:space="preserve"> There's a lot of really good stuff in this book. I enjoyed it enormously. I know of no other book that covers Einstein's role in quantum mechanics so accessibly. —Daniel F. Styer, author of Relativity for the Questioning MindIn consummate detail and with a flair for the written word, [Stone] delves into Einstein's original rationale for espousing the quantum, his use of it to account for the mysterious behavior of specific heats at low temperatures, his explanations of spontaneous and stimulated emissions, and the derivation of the statistics of integer-spin particles. Readers benefit from Stone's deep understanding of quantum physics as well as his thoroughness in citing primary Einstein documents--rather than regurgitating the opinions of others--to support his conclusions. . . . There are only a few books on the history of physics that I can heartily recommend to both scholarly historians and physicists interested in the history of their discipline. Because of Stone's extensive research and writing abilities, Einstein and the Quantum is indeed one of those books.---Michael Riordan, Forum on the History of Physics,  A. Douglas Stone, a physicist who has spent his life using quantum mechanics to explore striking new phenomena, has turned his considerable writing skills to thinking about Einstein and the quantum. What he finds and makes broadly understandable are the riches of Einstein's thinking not about relativity, not about his arguments with Bohr, but about Einstein's deep insights into the quantum world, insights that Stone shows speak to us now with all the vividness and depth they had a century ago. This is a fascinating book, lively, engaging, and strong in physical intuition. —Peter Galison, author of Einstein's Clocks, Poincaré's MapsProfessor Douglas Stone has written an engaging book about Einstein's contributions to early quantum theory. He makes a convincing case that these contributions, most</t>
  </si>
  <si>
    <t>A. Douglas Stone is the Carl A. Morse Professor of Applied Physics and Physics at Yale University.</t>
  </si>
  <si>
    <t>The Little Book of Black Holes</t>
  </si>
  <si>
    <t>Pretorius, Frans / Gubser, Steven S.</t>
  </si>
  <si>
    <t>29</t>
  </si>
  <si>
    <t xml:space="preserve"> SCI005000 SCIENCE / Physics / Astrophysics; SCI015000 SCIENCE / Cosmology; SCI033000 SCIENCE / Gravity; SCI061000 SCIENCE / Physics / Relativity; SCI098000 SCIENCE / Space Science</t>
  </si>
  <si>
    <t>Dive into a mind-bending exploration of the physics of black holesBlack holes, predicted by Albert Einstein’s general theory of relativity more than a century ago, have long intrigued scientists and the public with their bizarre and fantastical properties. Although Einstein understood that black holes were mathematical solutions to his equations, he never accepted their physical reality—a viewpoint many shared. This all changed in the 1960s and 1970s, when a deeper conceptual understanding of black holes developed just as new observations revealed the existence of quasars and X-ray binary star systems, whose mysterious properties could be explained by the presence of black holes. Black holes have since been the subject of intense research—and the physics governing how they behave and affect their surroundings is stranger and more mind-bending than any fiction.After introducing the basics of the special and general theories of relativity, this book describes black holes both as astrophysical objects and theoretical “laboratories” in which physicists can test their understanding of gravitational, quantum, and thermal physics. From Schwarzschild black holes to rotating and colliding black holes, and from gravitational radiation to Hawking radiation and information loss, Steven Gubser and Frans Pretorius use creative thought experiments and analogies to explain their subject accessibly. They also describe the decades-long quest to observe the universe in gravitational waves, which recently resulted in the LIGO observatories’ detection of the distinctive gravitational wave “chirp” of two colliding black holes—the first direct observation of black holes’ existence.The Little Book of Black Holes takes readers deep into the mysterious heart of the subject, offering rare clarity of insight into the physics that makes black holes simple yet destructive manifestations of geometric destiny.</t>
  </si>
  <si>
    <t>The Little Book of Black Holes will more than satisfy anyone who has heard about them and wants to know more.Gubser and Pretorius offer clarity on a difficult topic, with a healthy dose of wonder to boot.Frans Pretorius, Winner of the 2017 New Horizons Prize in Fundamental PhysicsThe thrills come thick and fast, not least when a hypothetical probe nearing a singularity is 'squished and stretched into an infinitesimally thin line'.---Barb Kiser, Nature This timely book provides an excellent summary of what we know about black holes in the universe. Gubser and Pretorius are among the world's most prominent experts on this exciting subject. —Raphael Bousso, University of California, BerkeleyExcellent. . . . This lovely book is a rollercoaster ride through time and space, taking the reader right through the ins and outs of peculiar objects like black holes, white holes, and even wormholes, with bouts of ‘real -life' illustrations to keep the experience (somewhat) grounded. All of this and much more in less than 200 pages, which speaks volumes about the authors’ ability to condense an eminently complex subject into a relatable form. Prepare for a lot of weirdness but if you can make it to the end, you might feel a little shiver after grazing the last chapter.Steven S. Gubser, Winner of the 2017 Simons Investigator Award in Physics, Simons FoundationThe book is beautifully, if densely, written, with the authors sending Alice and Bob on many adventures through space-time and tossing them willy-nilly into black holes. Reading it requires significant effort, but is rewarding for its sense of just how utterly bonkers the universe is, and how significant gaps in our knowledge remain.---Cait MacPhee, Times Higher EducationIt's clear that [this book] really will take the knowledge of anyone with a serious interest in black holes up to the next level. . . . I wholeheartedly recommend this book for a p</t>
  </si>
  <si>
    <t>Steven S. Gubser is professor of physics at Princeton University and the author of The Little Book of String Theory (Princeton). Frans Pretorius is professor of physics at Princeton. They both live in Princeton, New Jersey.</t>
  </si>
  <si>
    <t>The Cosmic Web</t>
  </si>
  <si>
    <t>Mysterious Architecture of the Universe</t>
  </si>
  <si>
    <t>Gott, J. Richard</t>
  </si>
  <si>
    <t>J. Richard Gott was among the first cosmologists to propose that the structure of our universe is like a sponge made up of clusters of galaxies intricately connected by filaments of galaxies—a magnificent structure now called the  cosmic web  and mapped extensively by teams of astronomers. Here is his gripping insider's account of how a generation of undaunted theorists and observers solved the mystery of the architecture of our cosmos.The Cosmic Web begins with modern pioneers of extragalactic astronomy, such as Edwin Hubble and Fritz Zwicky. It goes on to describe how, during the Cold War, the American school of cosmology favored a model of the universe where galaxies resided in isolated clusters, whereas the Soviet school favored a honeycomb pattern of galaxies punctuated by giant, isolated voids. Gott tells the stories of how his own path to a solution began with a high-school science project when he was eighteen, and how he and astronomer Mario Jurič measured the Sloan Great Wall of Galaxies, a filament of galaxies that, at 1.37 billion light-years in length, is one of the largest structures in the universe.Drawing on Gott’s own experiences working at the frontiers of science with many of today’s leading cosmologists, The Cosmic Web shows how ambitious telescope surveys such as the Sloan Digital Sky Survey are transforming our understanding of the cosmos, and how the cosmic web holds vital clues to the origins of the universe and the next trillion years that lie ahead.</t>
  </si>
  <si>
    <t xml:space="preserve"> An extraordinary book guiding the reader through the large scale of the Universe and the structure scientists encounter whilst looking at the Universe as a whole. One of Symmetry Magazine’s Physics Books of 2016 Weaving together personal anecdotes with physics and math, Princeton astrophysicist J. Richard Gott's The Cosmic Web chronicles the nearly 100-year quest to understand the anatomy of the universe. . . . Gott brings detailed insight to how our view of the cosmos has changed, providing a thorough accounting of how cosmologists arrived at these revelations. ---Christopher Crockett, Science News With lucidity and dry wit, Gott tells the story of how he and his colleagues mapped the large-scale structure of the universe, drawing together the physics of large and small in what must rank among the most significant scientific attainments of modern times. The Cosmic Web is easily accessible to general readers, but I'm betting that even cosmological aficionados will learn from it. Essential reading for everyone interested in how the cosmos got to be what it is today.—Timothy Ferris Always riveting and thought-provoking, Gott deftly drills down, tunneling through our spongelike universe to reveal wide vistas for contemplation. —Siobhan Roberts, author of Genius at Play: The Curious Mind of John Horton Conway Cosmology fans and budding cosmologists will benefit from Gott's story of the personalities and ideas behind a century of discovery about our universe and its structure. We learn of Gott's role in the concept of the multiverse and many other aspects of modern cosmology—and, as he puts it, whether the universe resembles meatballs or Swiss cheese. —Jay M. Pasachoff, Williams College Full to the brim with wonderful analogies and genuinely interesting anecdotes that should be a component of all popular science books. If you've ever looked up at the night sky and wondered why i</t>
  </si>
  <si>
    <t>J. Richard Gott is professor emeritus of astrophysics at Princeton University. He is the coauthor of Welcome to the Universe (Princeton).</t>
  </si>
  <si>
    <t>The Many-Worlds Interpretation of Quantum Mechanics</t>
  </si>
  <si>
    <t>Graham, Neill / Dewitt, Bryce Seligman</t>
  </si>
  <si>
    <t>63</t>
  </si>
  <si>
    <t>A novel interpretation of quantum mechanics, first proposed in brief form by Hugh Everett in 1957, forms the nucleus around which this book has developed. In his interpretation, Dr. Everett denies the existence of a separate classical realm and asserts the propriety of considering a state vector for the whole universe. Because this state vector never collapses, reality as a whole is rigorously deterministic. This reality, which is described jointly by the dynamical variables and the state vector, is not the reality customarily perceived rather, it is a reality composed of many worlds. By virtue of the temporal development of the dynamical variables, the state vector decomposes naturally into orthogonal vectors, reflecting a continual splitting of the universe into a multitude of mutually unobservable but equally real worlds, in each of which every good measurement has yielded a definite result, and in most of which the familiar statistical quantum laws hold. The volume contains Dr. Everett's short paper from 1957,  'Relative State' Formulation of Quantum Mechanics,  and a far longer exposition of his interpretation, entitled  The Theory of the Universal Wave Function,  never before published. In addition, other papers by Wheeler, DeWitt, Graham, and Cooper and Van Vechten provide further discussion of the same theme. Together, they constitute virtually the entire world output of scholarly commentary on the Everett interpretation.Originally published in 1973.The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t>
  </si>
  <si>
    <t>Peebles applies quantum theory, often in a simple, approximate way, to a variety of interesting problems.... Could prove quite a rewarding book for the more able and motivated student.</t>
  </si>
  <si>
    <t>Statistical Physics</t>
  </si>
  <si>
    <t>20</t>
  </si>
  <si>
    <t xml:space="preserve"> SCI013050 SCIENCE / Chemistry / Physical &amp; Theoretical; SCI055000 SCIENCE / Physics / General; SCI065000 SCIENCE / Mechanics / Thermodynamics; TEC021000 Technology &amp; Engineering / Materials Science / General</t>
  </si>
  <si>
    <t>This volume provides a compact presentation of modern statistical physics at an advanced level, from the foundations of statistical mechanics to the main modern applications of statistical physics. Special attention is given to new approaches, such as quantum field theory methods and non-equilibrium problems.  This second, revised edition is expanded with biographical notes contextualizing the main results in statistical physics.</t>
  </si>
  <si>
    <t>High Energy Radiation from Black Holes</t>
  </si>
  <si>
    <t>Gamma Rays, Cosmic Rays, and Neutrinos</t>
  </si>
  <si>
    <t>Menon, Govind / Dermer, Charles D.</t>
  </si>
  <si>
    <t>17</t>
  </si>
  <si>
    <t>Bright gamma-ray flares observed from sources far beyond our Milky Way Galaxy are best explained if enormous amounts of energy are liberated by black holes. The highest- energy particles in nature--the ultra-high-energy cosmic rays--cannot be confined by the Milky Way's magnetic field, and must originate from sources outside our Galaxy. Understanding these energetic radiations requires an extensive theoretical framework involving the radiation physics and strong-field gravity of black holes. In High Energy Radiation from Black Holes, Charles Dermer and Govind Menon present a systematic exposition of black-hole astrophysics and general relativity in order to understand how gamma rays, cosmic rays, and neutrinos are produced by black holes. Beginning with Einstein's special and general theories of relativity, the authors give a detailed mathematical description of fundamental astrophysical radiation processes, including Compton scattering of electrons and photons, synchrotron radiation of particles in magnetic fields, photohadronic interactions of cosmic rays with photons, gamma-ray attenuation, Fermi acceleration, and the Blandford-Znajek mechanism for energy extraction from rotating black holes. The book provides a basis for graduate students and researchers in the field to interpret the latest results from high-energy observatories, and helps resolve whether energy released by rotating black holes powers the highest-energy radiations in nature. The wide range of detail will make High Energy Radiation from Black Holes a standard reference for black-hole research.</t>
  </si>
  <si>
    <t xml:space="preserve"> Filling an important gap in a topical and fast-evolving area, this interesting book will be a valuable addition to the astrophysics literature. The scientific content is of a high quality, and includes a notable level of rigor in the derivations. —Peter Mészáros, Pennsylvania State University There is definite need for a book on this topic. Dermer and Menon have gathered together a wide range of useful results and the book's rigorous and comprehensive coverage of high-energy processes will be valuable to the advanced researcher in the field. Astronomers working on black-hole processes, jets, AGN, and gamma-ray bursts will want to have this for reference. —Andrew Fabian, University of Cambridge</t>
  </si>
  <si>
    <t>Charles D. Dermer is a theoretical astrophysicist at the U.S. Naval Research Laboratory. Govind Menon is professor of physics at Troy University.</t>
  </si>
  <si>
    <t>The Everett Interpretation of Quantum Mechanics</t>
  </si>
  <si>
    <t>Collected Works 1955-1980 with Commentary</t>
  </si>
  <si>
    <t>Byrne, Peter / Barrett, Jeffrey A.</t>
  </si>
  <si>
    <t xml:space="preserve"> SCI057000 SCIENCE / Physics / Quantum Theory; SCI075000 SCIENCE / Philosophy &amp; Social Aspects</t>
  </si>
  <si>
    <t>Hugh Everett III was an American physicist best known for his many-worlds interpretation of quantum mechanics, which formed the basis of his PhD thesis at Princeton University in 1957. Although counterintuitive, Everett's revolutionary formulation of quantum mechanics offers the most direct solution to the infamous quantum measurement problem--that is, how and why the singular world of our experience emerges from the multiplicities of alternatives available in the quantum world. The many-worlds interpretation postulates the existence of multiple universes. Whenever a measurement-like interaction occurs, the universe branches into relative states, one for each possible outcome of the measurement, and the world in which we find ourselves is but one of these many, but equally real, possibilities. Everett's challenge to the orthodox interpretation of quantum mechanics was met with scorn from Niels Bohr and other leading physicists, and Everett subsequently abandoned academia to conduct military operations research. Today, however, Everett's formulation of quantum mechanics is widely recognized as one of the most controversial but promising physical theories of the last century. In this book, Jeffrey Barrett and Peter Byrne present the long and short versions of Everett's thesis along with a collection of his explanatory writings and correspondence. These primary source documents, many of them newly discovered and most unpublished until now, reveal how Everett's thinking evolved from his days as a graduate student to his untimely death in 1982. This definitive volume also features Barrett and Byrne's introductory essays, notes, and commentary that put Everett's extraordinary theory into historical and scientific perspective and discuss the puzzles that still remain.</t>
  </si>
  <si>
    <t xml:space="preserve"> This book is an interesting and important contribution to the scholarship on the Everett interpretation. It is unique in presenting early unpublished material by Everett on preliminary versions of his interpretation as well as correspondence between Everett and various physicists on the interpretation. A fascinating read for anyone interested in understanding the development of Everett's thinking. —Jeffrey Bub, author of Interpreting the Quantum World It's a good thing, both for physicists working on the foundations of quantum theory and for historians of science, that these papers have been collected and made available in so convenient a form. They give a fascinating glimpse into one of the most important chapters in the history of ideas. —David Deutsch, author of The Beginning of Infinity[T]he book is a mandatory read for anyone interested in the history of the philosophy of quantum mechanics. The editors have skillfully grouped the material according to both chronological order and topical concern, and have added a fair amount of useful annotation, assisting the reader without being overly intrusive. Short but expertly written introductions provide necessary context on the biographical and conceptual dimensions. The book is also a fascinating and rewarding read.---Tilman Sauer, British Journal for the History of ScienceIn sum: Spinoza's metaphysics has returned in the work of Hugh Everett as physics--as a complete and consistent interpretation of QM that resolves the traditional puzzles of the standard interpretation.---Sheldon Richmond, Philosophy in ReviewThis book will be very useful for historians as well any philosophers working on the development of interpretations of quantum theory.---K.-E. Hellwig, Zentralblatt MATHWhat can be said without dispute is that the present editors have done an excellent job in presenting the available material. Their book can be highly recomme</t>
  </si>
  <si>
    <t>Jeffrey A. Barrett is professor of logic and philosophy of science at the University of California, Irvine. Peter Byrne is an award-winning investigative reporter and science writer.</t>
  </si>
  <si>
    <t>Selected Works of Yakov Borisovich Zeldovich, Volume I</t>
  </si>
  <si>
    <t>Chemical Physics and Hydrodynamics</t>
  </si>
  <si>
    <t>Zeldovich, Yakov Borisovich</t>
  </si>
  <si>
    <t>Sunyaev, Rashid Alievich / Barenblatt, G. I.</t>
  </si>
  <si>
    <t>140</t>
  </si>
  <si>
    <t>Selected Works of Ya. B. Zeldovich is a two-volume collection of over 100 articles spanning half a century of work by the late Soviet scientist Yakov Borisovich Zeldovich. The breadth and depth of Zeldovich's work is staggering. Author of over twenty books and more than 500 scientific articles, he made fundamental contributions in chemical catalysis and kinetics, combustion and the hydrodynamics of explosive phenomena, nuclear chain reactions and nuclear energy, the physics of elementary particles, and the large-scale structure of the universe and cosmology. The importance of this collection lies not only in its documentary value as a collection of key scientific works by a man whose genius was characterized by the Soviet physicist Andrei Sakharov as  probably unique.  Zeldovich himself considered his most valuable role to be that of a teacher, to convey to young scientists the how of science. The author of several excellent textbooks on topics ranging from elementary mathematics to advanced methods of mathematical physics, he saw this collection of works, enlarged from the original Russian edition, as a contribution to that end. Here one can see the scientific method at work--and all the enthusiasm, the breakthroughs, and the mistakes associated with real scientific endeavor. Commentaries by the author and the editors are included with each paper serving to enhance both the historical and the pedagogical value of this edition.Originally published in 1992.The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t>
  </si>
  <si>
    <t>Polarization of Light</t>
  </si>
  <si>
    <t>In Classical, Quantum, and Nonlinear Optics</t>
  </si>
  <si>
    <t>Chekhova, Maria / Banzer, Peter</t>
  </si>
  <si>
    <t xml:space="preserve"> MAT003000 MATHEMATICS / Applied; SCI053000 SCIENCE / Physics / Optics &amp; Light; SCI057000 SCIENCE / Physics / Quantum Theory; TEC021000 Technology &amp; Engineering / Materials Science / General; TEC030000 Technology &amp; Engineering / Optics</t>
  </si>
  <si>
    <t>This book starts with the description of polarization in classical optics, including also a chapter on crystal optics, which is necessary to understand the use of nonlinear crystals. In addition, spatially non-uniform polarization states are introduced and described. Further, the role of polarization in nonlinear optics is discussed. The final chapters are devoted to the description and applications of polarization in quantum optics and quantum technologies.</t>
  </si>
  <si>
    <t xml:space="preserve"> This book is suitable for masters and Ph.D. students, researchers and professionals involved with optical research and measurement in laboratories.  Ishtiaque Ahmed in: Optics &amp;amp Photonics News, https://www.osa-opn.org/home/book_reviews/2021/0921/polarization_of_light_in_classical_quantum_and_non/, (14.10.2021).</t>
  </si>
  <si>
    <t>Maria Chekhova, Peter Banzer, Max Planck Institute for the Science of Light, Erlangen, Germany,</t>
  </si>
  <si>
    <t>Gauge Theories of the Strong, Weak, and Electromagnetic Interactions</t>
  </si>
  <si>
    <t>Second Edition</t>
  </si>
  <si>
    <t>Quigg, Chris</t>
  </si>
  <si>
    <t xml:space="preserve"> SCI022000 SCIENCE / Physics / Electromagnetism; SCI057000 SCIENCE / Physics / Quantum Theory</t>
  </si>
  <si>
    <t>This completely revised and updated graduate-level textbook is an ideal introduction to gauge theories and their applications to high-energy particle physics, and takes an in-depth look at two new laws of nature--quantum chromodynamics and the electroweak theory. From quantum electrodynamics through unified theories of the interactions among leptons and quarks, Chris Quigg examines the logic and structure behind gauge theories and the experimental underpinnings of today's theories. Quigg emphasizes how we know what we know, and in the era of the Large Hadron Collider, his insightful survey of the standard model and the next great questions for particle physics makes for compelling reading. The brand-new edition shows how the electroweak theory developed in conversation with experiment. Featuring a wide-ranging treatment of electroweak symmetry breaking, the physics of the Higgs boson, and the importance of the 1-TeV scale, the book moves beyond established knowledge and investigates the path toward unified theories of strong, weak, and electromagnetic interactions. Explicit calculations and diverse exercises allow readers to derive the consequences of these theories. Extensive annotated bibliographies accompany each chapter, amplify points of conceptual or technical interest, introduce further applications, and lead readers to the research literature. Students and seasoned practitioners will profit from the text's current insights, and specialists wishing to understand gauge theories will find the book an ideal reference for self-study.  Brand-new edition of a landmark text introducing gauge theories Consistent attention to how we know what we know Explicit calculations develop concepts and engage with experiment Interesting and diverse problems sharpen skills and ideas Extensive annotated bibliographies</t>
  </si>
  <si>
    <t xml:space="preserve"> This textbook represents the author's state-of-the-art knowledge of particle physics and the history of its modern formulation. Providing a clear picture of physical laws and new perspectives, the book is elegantly written and wonderfully engaging. —Christopher Tully, Princeton University Gauge Theories of the Strong, Weak, and Electromagnetic Interactions is an indispensable reference for both advanced graduate students and experts in collider physics phenomenology. Quigg's broad experience is seen in the clear and thorough exposition of the principles underlying the interactions of gauge fields and elementary particles. The book's numerous examples will aid students in understanding technical details. —Sally Dawson, Brookhaven National LaboratoryGauge Theories of the Strong, Weak, and Electromagnetic Interactions will, for many years, remain as a standard textbook in particle theory. I highly recommend it for a two-semester advanced graduate course in particle physics and as a valuable addition to the collection of every particle physicist.---Rabi Mohapatra, Physics Today This nearly perfect textbook will be valuable for advanced graduate students and researchers working in theoretical and experimental particle physics, and related fields such as cosmology and nuclear theory. With elegance and clarity, it sets a good example for other texts to follow. I salute the author for such a great piece of work. —Tao Han, University of PittsburghIt is hard to find words to describe Quigg's clean, high-quality work: as an author he is a virtuoso performer.---Johann Rafelski, CERN CourierI find this book extremely useful, because it signifies the importance of modern ideas and perspectives in particle physics.---Gert Roepstorff, Zentralblatt MATH</t>
  </si>
  <si>
    <t>Chris Quigg is a member of the Theoretical Physics Department of the Fermi National Accelerator Laboratory. He received the American Physical Society's 2011 J. J. Sakurai Prize for outstanding achievement in particle theory.</t>
  </si>
  <si>
    <t>Elementary Particle Physics in a Nutshell</t>
  </si>
  <si>
    <t>Tully, Christopher G.</t>
  </si>
  <si>
    <t>Nuclear and Particle Physics</t>
  </si>
  <si>
    <t xml:space="preserve"> SCI051000 SCIENCE / Physics / Nuclear; SCI057000 SCIENCE / Physics / Quantum Theory; SCI074000 SCIENCE / Physics / Atomic &amp; Molecular</t>
  </si>
  <si>
    <t>The new experiments underway at the Large Hadron Collider at CERN in Switzerland may significantly change our understanding of elementary particle physics and, indeed, the universe. This textbook provides a cutting-edge introduction to the field, preparing first-year graduate students and advanced undergraduates to understand and work in LHC physics at the dawn of what promises to be an era of experimental and theoretical breakthroughs.  Christopher Tully, an active participant in the work at the LHC, explains some of the most recent experiments in the field. But this book, which emerged from a course at Princeton University, also provides a comprehensive understanding of the subject. It explains every elementary particle physics process--whether it concerns nonaccelerator experiments, particle astrophysics, or the description of the early universe--as a gauge interaction coupled to the known building blocks of matter. Designed for a one-semester course that is complementary to a course in quantum field theory, the book gives special attention to high-energy collider physics, and includes a detailed discussion of the state of the search for the Higgs boson.  Introduces elementary particle processes relevant to astrophysics, collider physics, and the physics of the early universe  Covers experimental methods, detectors, and measurements  Features a detailed discussion of the Higgs boson search  Includes many challenging exercises    Professors: A supplementary Instructor's Manual which provides solutions for Chapters 1-3 of the textbook, is available as a PDF. It is restricted to teachers using the text in courses. To obtain a copy, please email your request to: Ingrid_Gnerlich  at  press.princeton.edu.</t>
  </si>
  <si>
    <t xml:space="preserve"> [T]he book is a valuable and important addition to libraries, personal and institutional. It would serve as an excellent textbook to students taking up research in elementary particle physics and also as a reference volume. ---B. Ananthanarayan, Current Science This is a remarkable book in its breadth and depth, with many beautiful and useful things in it. It provides a very timely introduction to the physics of the LHC era with clarity and sophistication. —Henry J. Frisch, University of Chicago Tully's book provides a new perspective on elementary particle physics as the era of the LHC begins. Elementary Particle Physics in a Nutshell gives the starting student or seasoned practitioner the substance and style of LHC physics while also giving the development of the Standard Model its due. The author has been painstaking in the exposition of paradoxes that are not normally discussed in texts at this level. A superb book. —Peter Fisher, Massachusetts Institute of Technology</t>
  </si>
  <si>
    <t>Christopher G. Tully is professor of physics at Princeton University. A leading expert in the Standard Model Higgs boson search, he has made major contributions to high-energy collider programs at CERN and Fermilab.</t>
  </si>
  <si>
    <t>Phononic Crystals</t>
  </si>
  <si>
    <t>Artificial Crystals for Sonic, Acoustic, and Elastic Waves</t>
  </si>
  <si>
    <t>Laude, Vincent</t>
  </si>
  <si>
    <t>De Gruyter Studies in Mathematical Physics</t>
  </si>
  <si>
    <t>26</t>
  </si>
  <si>
    <t xml:space="preserve"> MAT003000 MATHEMATICS / Applied; SCI003000 SCIENCE / Applied Sciences; SCI022000 SCIENCE / Physics / Electromagnetism; SCI038000 SCIENCE / Physics / Magnetism; SCI047000 SCIENCE / Microscopes &amp; Microscopy; SCI053000 SCIENCE / Physics / Optics &amp; Light; SCI055000 SCIENCE / Physics / General; SCI067000 SCIENCE / Waves &amp; Wave Mechanics; TEC009000 Technology &amp; Engineering / Engineering (General)</t>
  </si>
  <si>
    <t>The theory of phononic crystals, i.e., artificial periodic structures that can alter the flow of acoustic waves, as well as numerical modelling techniques are presented in this volume. It contains a comprehensive set of tutorials on solving basic phononic crystal problems with finite element models (FEM), allowing the reader to generate band structures for 2D and 3D phononic crystals, to compute Bloch waves, waveguide, cavity modes, and more.</t>
  </si>
  <si>
    <t>1 Introduction [6 p.]Description and purpose of the book. Introduction of some elementary concepts. History of the phononic crystalconcept.2 Waves in periodic media [40 p.]A presentation of waves in periodic media devoid of complications like polarization, anisotropy, tensors, loss, etc.Self-contained presentation for scalar waves.2.1 Bloch theoremScalar wave theory. Scalar Helmholtz equation. Bloch theorem.2.2 Physical origin of band gaps1D periodic media. Scattering and diffraction. Bragg band gaps. Local and Fano resonances.2.3 Brillouin zoneDefinition. Direct and reciprocal lattice.2.4 The band structureFourier transforms. Wave vectors. Band structure. Dispersion, group velocity. Equifrequency contours. Analogywith phonons in atomic lattices.2.5 Appendix: Brillouin zones for 2D and 3D latticesGeometrical description of the most common lattices.3 Acoustic waves [20 p.]A synthetic presentation of the subject, with reference to other basic books.3.1 Dynamic equationsParticle velocity and pressure. Acoustic equations.3.2 Constants of fluidsConstants for fluids. Determination of bulk velocities.3.3 Loss and viscosityRepresentation of propagation loss in fluids. Modifications of equations (complex material constants).3.4 Reflection and refractionBrief review of reflection and refraction at the interface of 2 media. Fresnel formulas.4 Sonic crystals [50 p.]Introduce sonic crystals (that can be described by pressure waves), with accent on finite element modeling andbasic properties.4.1 Modeling of sonic crystals4.1.1 Analysis via plane wave expansion (PWE)4.1.2 Multiple sc</t>
  </si>
  <si>
    <t xml:space="preserve"> This topic is rather new and the purpose of the author herein is exactly to propose a handbook which runs from basic physics to potential applications. The theoretical framework is engineering mathematics, and the book is easy to read.  Zentralblatt für Mathematik</t>
  </si>
  <si>
    <t>Vincent Laude, Centre National de la Recherche Scientifique, Besançon cedex, France.</t>
  </si>
  <si>
    <t>Strange Glow</t>
  </si>
  <si>
    <t>The Story of Radiation</t>
  </si>
  <si>
    <t xml:space="preserve"> SCI034000 SCIENCE / History; SCI049000 SCIENCE / Life Sciences / Molecular Biology; SCI058000 SCIENCE / Radiation</t>
  </si>
  <si>
    <t>More than ever before, radiation is a part of our modern daily lives. We own radiation-emitting phones, regularly get diagnostic x-rays, such as mammograms, and submit to full-body security scans at airports. We worry and debate about the proliferation of nuclear weapons and the safety of nuclear power plants. But how much do we really know about radiation? And what are its actual dangers? An accessible blend of narrative history and science, Strange Glow describes mankind's extraordinary, thorny relationship with radiation, including the hard-won lessons of how radiation helps and harms our health. Timothy Jorgensen explores how our knowledge of and experiences with radiation in the last century can lead us to smarter personal decisions about radiation exposures today.Jorgensen introduces key figures in the story of radiation—from Wilhelm Roentgen, the discoverer of x-rays, and pioneering radioactivity researchers Marie and Pierre Curie, to Thomas Edison and the victims of the recent Fukushima Daiichi nuclear power plant accident. Tracing the most important events in the evolution of radiation, Jorgensen explains exactly what radiation is, how it produces certain health consequences, and how we can protect ourselves from harm. He also considers a range of practical scenarios such as the risks of radon in our basements, radiation levels in the fish we eat, questions about cell-phone use, and radiation's link to cancer. Jorgensen empowers us to make informed choices while offering a clearer understanding of broader societal issues.Investigating radiation's benefits and risks, Strange Glow takes a remarkable look at how, for better or worse, radiation has transformed our society.</t>
  </si>
  <si>
    <t>One of Physics World&amp;#39s Top Ten Books of the Year, 2016A narrative history, which integrates detailed science and statistics with the personal lives of the pioneers. [Jorgensen's] goal--‘to present the facts about radiation as objectively and even-handedly as possible, leaving you to decide which aspects to fear'--is achieved with authority and style.---Andrew Robinson, The TelegraphTimothy Jorgensen is a scientist with a knack for narrative storytelling.---Ryan Stellabotte, Fordham News Strange Glow is an accessible book that presents a huge amount of information about radiation. It enables readers to make sound judgments about various kinds of radiation exposures, including the risks of living in areas affected by radioactive fallout. Useful to radiation experts and general audiences alike, the knowledge gathered here is enormous and full of insights. —Ohtsura Niwa, Fukushima Medical UniversityJorgensen walks readers through the history of humanity's interaction with radiation. . . . [Strange Glow] is a solid, accessible work, but perhaps its most beneficial aspect is that Jorgensen equips readers with enough knowledge to make their own risk assessments, whether it is of a potential medical diagnostic test or a particular consumer decision.What I certainly did not expect was to get caught up in the stories of the scientists [in Strange Glow]. . . . Jorgensen has written a compelling book about the history of radiation. . . . [His] gift is that he make us care about the scientists.---Jacqueline Cutler, Newark Star-Ledger The discovery of radiation opened the way to the modern era and created one of humanity's greatest moral challenges. In this lucid book, Timothy Jorgensen explains the mechanics of radiation, tells the stories of those who helped uncover it, and gives us a careful assessment of how it continues to influence people and society. —Tom Zoellner, author</t>
  </si>
  <si>
    <t>Timothy J. Jorgensen is associate professor of radiation medicine and director of the Health Physics and Radiation Protection Graduate Program at Georgetown University. He lives with his family in Rockville, Maryland.</t>
  </si>
  <si>
    <t>The Secret History of Hermes Trismegistus</t>
  </si>
  <si>
    <t>Hermeticism from Ancient to Modern Times</t>
  </si>
  <si>
    <t>Ebeling, Florian</t>
  </si>
  <si>
    <t>Cornell University Press</t>
  </si>
  <si>
    <t xml:space="preserve"> HIS002030 HISTORY / Ancient / Egypt; OCC040000 BODY, MIND &amp; SPIRIT / Hermetism &amp; Rosicrucianism; PHI046000 PHILOSOPHY / Individual Philosophers</t>
  </si>
  <si>
    <t>In this introduction to Hermeticism and its mythical founder, Florian Ebeling provides a concise overview of the Corpus Hermeticum and other writings attributed to Hermes, tracing their influence on Western thought from the ancient world to the present.</t>
  </si>
  <si>
    <t>ContentsForeword by Jan AssmannIntroductionI. Prehistory and Early History of a Phantasm1. What Are Hermetic Texts? 2. The Hermetic Texts of Late Antiquity3. Hermes as Preacher of Theology and Philosophy4. Hermes: Astrologer, Magus, and Alchemist5. What Was Ancient Hermeticism? II. The Middle Ages: Christian Theology and Antediluvian Magic1. Christian Hermeticism2. Arab Hermeticism3. Hermes Latinus4. Traditions of Medieval HermeticismIII. Renaissance: Primeval Wisdom for a New World1. Tradition or Rediscovery? 2. Hermeticism and Paracelsism3. Religious Hermeticism4. Two Paths of Hermeticism in the Early Modern PeriodIV. Seventeenth Century: High Point and Decline1. Casaubon and the Dating of the Hermetic Texts2. Hermeticism and the Modern Natural Sciences3. Hermeticism and Pietism4. The Decrepitude of Hermeticism? V. Eighteenth and Nineteenth Centuries: Between Occultism and Enlightenment1. Two German Editions of the Corpus Hermeticum2. Hermes Trismegistus in Freemasonry3. From Historical to Systematic HermeticismVI. Twentieth Century: Systems and Esoterica1. Julius Evola and Esoteric Hermeticism2. Umberto Eco's Hermetic Semiosis and Heinrich Rombach's HermeticismChronologyGlossarySelect Bibliography</t>
  </si>
  <si>
    <t>Richard Jasnow, The Johns Hopkins University: Hermeticism is a fascinating but famously difficult subject. Ranging widely in space and time, The Secret History of Hermes Trismegistus skillfully introduces the reader to the many gods, philosophers, scholars, and authors who comprise the Hermetic tradition. In this excellent book Florian Ebeling makes accessible a rich chapter of intellectual history, hitherto basically the preserve of a small group of specialists. J. S. Kupperman: Florian Ebeling's The Secret History of Hermes Trismegistus should be lauded for its innovative approach to the study of Hermeticism. The text is not only informative about areas of study often left neglected but also provides insight into the ideologies and processes that went into the development of various forms of Hermetic thought.  Demonstrating mastery of both primary texts and secondary sources, the author has constructed a convincing account of the origin, development, and influence of Hermeticism.... In addition to offering this very helpful guide, which includes lapidary synopses of the primary texts, the author is the first to recognize that by the early modern period two distinct subtraditions existed within Hermeticism, one philosophical-theological and the other alchemical. Recommended. Gerald E. Kadish, Binghamton University (SUNY): The Secret History of Hermes Trismegistus will be especially interesting to those studying the various intellectual strains in Western culture from late antiquity into the eighteenth century. Florian Ebeling has ventured something quite original, namely to distinguish the philosophical/theological emphases of the Italians who were interested in the hermetic corpus and the magico-alchemical concerns of the northern European readers of the corpus. Martin Muslow, Rutgers University: Hermeticism was one of the major undercurrents in western intellectual and religious histo</t>
  </si>
  <si>
    <t>EbelingFlorian: Florian Ebeling is a Lecturer at Heidelberg University.LortonDavid: The late David Lorton, an Egyptologist, was the translator of many books, including Ancient Egypt in 101 Questions and Answers, The Secret History of Hermes Trismegistus, The Secret Lore of Egypt, and Akhenaten and the Religion of Light, all from Cornell.AssmannJan: Jan Assmann is Professor Emeritus of Egyptology at Heidelberg University. His books include The Search for God in Ancient Egypt and Death and Salvation in Ancient Egypt, both from Cornell.</t>
  </si>
  <si>
    <t>A Brief Welcome to the Universe</t>
  </si>
  <si>
    <t>A Pocket-Sized Tour</t>
  </si>
  <si>
    <t>Tyson, Neil deGrasse / Gott, J. Richard / Strauss, Michael A.</t>
  </si>
  <si>
    <t xml:space="preserve"> SCI005000 SCIENCE / Physics / Astrophysics; SCI015000 SCIENCE / Cosmology; SCI055000 SCIENCE / Physics / General</t>
  </si>
  <si>
    <t>A pocket-style edition distilled from the New York Times bestsellerAwaiting you in this breezy book is a whirlwind tour through the cosmos—a journey of exploration to other planets, stars, and galaxies, and from black holes to time loops. With acclaimed astrophysicists Neil deGrasse Tyson, Michael A. Strauss, and J. Richard Gott at your side, here you will find a brief and yet breathtaking introduction to the universe, which will help you in your quest to understand how the cosmos actually works.A Brief Welcome to the Universe propels you from our home solar system to the outermost frontiers of space, building your cosmic insight and perspective through a marvelously entertaining narrative. How do stars live and die? What are the prospects of intelligent life elsewhere in the universe? How did the universe begin? Why is it expanding and accelerating in the process? Is our universe alone or part of an infinite multiverse? Exploring these and many other questions, this pocket-friendly book is your passport into the wonders of our evolving cosmos.</t>
  </si>
  <si>
    <t>“All three [authors] write in informal, conversational tones, and the text is sprinkled with genuinely funny non sequiturs, such as a brief rumination on dwarfs versus dwarves and commentary on English-speaking aliens in Star Trek. . . . What the book does very well is to present not just what we know about the universe but how we know it.”—Science“As citizens of the cosmos, we are duty bound to explore it. So opine astrophysicists Neil deGrasse Tyson, Michael Struass, and Richard Gott, guides on this bracing expedition through dusty galactic hinterlands and the vast theoretical vistas of Albert Einstein’s work.”—Nature“Riveting questions fielded by three top astrophysicists in engaging style. . . . They may just have produced the best book about the universe in the universe.”—New Scientist“Learn about everything from the birth of the Universe and quasars to dark energy and exoplanets from three of the coolest guys you’ll ever meet.”—Annalee Newitz, Ars Technica“Their laudable goal is communicating vast, cosmic ideas in ways that are accessible without being simplistic.”—Washington Post</t>
  </si>
  <si>
    <t>Neil deGrasse Tyson is director of the Hayden Planetarium at the American Museum of Natural History and the author of many books, including Astrophysics for People in a Hurry. Twitter @neiltyson Michael A. Strauss is professor of astrophysical sciences at Princeton University. J. Richard Gott is professor emeritus of astrophysical sciences at Princeton. Twitter @JRichardGott</t>
  </si>
  <si>
    <t>After completing the final version of his general theory of relativity in November 1915, Albert Einstein wrote a book about relativity for a popular audience. His intention was  to give an exact insight into the theory of relativity to those readers who, from a general scientific and philosophical point of view, are interested in the theory, but who are not conversant with the mathematical apparatus of theoretical physics.  The book remains one of the most lucid explanations of the special and general theories ever written. In the early 1920s alone, it was translated into ten languages, and fifteen editions in the original German appeared over the course of Einstein's lifetime.This new edition of Einstein’s celebrated book features an authoritative English translation of the text along with an introduction and a reading companion by Hanoch Gutfreund and Jürgen Renn that examines the evolution of Einstein’s thinking and casts his ideas in a broader present-day context. A special chapter explores the history of and the stories behind the early foreign-language editions in light of the reception of relativity in different countries. This edition also includes a survey of the introductions from those editions, covers from selected early editions, a letter from Walther Rathenau to Einstein discussing the book, and a revealing sample from Einstein’s handwritten manuscript.Published on the hundredth anniversary of general relativity, this handsome edition of Einstein’s famous book places the work in historical and intellectual context while providing invaluable insight into one of the greatest scientific minds of all time.</t>
  </si>
  <si>
    <t>Nobody is better at explaining relativity than Einstein himself his account provides a combination of depth and clarity that only he could confidently produce. . . . This 100th anniversary edition is complemented by commentary from Gutfreund and Renn, who clarify some key points and add historical perspective, making Einstein's own words even more accessible and meaningful.---Tom Siegfried, Science News I grew up reading this book. Many people have written expositions of relativity, but the master himself speaks with a certain authority. We get not only the content of the ideas, but the thought processes that helped create them. There's nothing quite like learning relativity from Einstein. —Sean Carroll, California Institute of Technology This book will play a vital role in introducing new readers to Einstein and the many fascinating questions surrounding his work. —Richard Staley, author of Einstein's Generation: The Origins of the Relativity Revolution This new edition of Einstein's popular presentation of both special and general relativity is a joy to read. Over the past hundred years, relativity has been brought to the public in many forms—magazines, books, documentaries—but there's nothing quite like being guided through one of the most profound scientific insights of all time by the master himself. —Brian Greene, Columbia University This exciting new edition of Einstein's book will be of real interest to scholars as well as general readers—and it is perfectly timed for the centennial of Einstein's general theory of relativity. —David Kaiser, author of How the Hippies Saved Physics: Science, Counterculture, and the Quantum RevivalHanoch Gutfreund, professor emeritus of theoretical physics at the Hebrew University of Jerusalem, and Jurgen Renn, director of the Max Planck Institute for the History of Science in Berlin, augment the 100th anniversary edition of [Relativity] with a readi</t>
  </si>
  <si>
    <t>Hanoch Gutfreund is professor emeritus of theoretical physics at the Hebrew University of Jerusalem, where he is also the academic director of the Albert Einstein Archives. He lives in Jerusalem. Jürgen Renn is a director at the Max Planck Institute for the History of Science in Berlin. His books include The Genesis of General Relativity. He lives in Berlin.</t>
  </si>
  <si>
    <t>Shamans, Nostalgias, and the IMF</t>
  </si>
  <si>
    <t>South Korean Popular Religion in Motion</t>
  </si>
  <si>
    <t>Kendall, Laurel</t>
  </si>
  <si>
    <t>University of Hawaii Press</t>
  </si>
  <si>
    <t xml:space="preserve"> HIS023000 HISTORY / Asia / Korea; OCC036030 BODY, MIND &amp; SPIRIT / Shamanism; REL024000 RELIGION / Eastern; SOC039000 SOCIAL SCIENCE / Sociology of Religion</t>
  </si>
  <si>
    <t>Thirty years ago, anthropologist Laurel Kendall did intensive fieldwork among South Korea’s (mostly female) shamans and their clients as a reflection of village women’s lives. In the intervening decades, South Korea experienced an unprecedented economic, social, political, and material transformation and Korean villages all but disappeared. And the shamans? Kendall attests that they not only persist but are very much a part of South Korean modernity.This enlightening and entertaining study of contemporary Korean shamanism makes the case for the dynamism of popular religious practice, the creativity of those we call shamans, and the necessity of writing about them in the present tense. Shamans thrive in South Korea’s high-rise cities, working with clients who are largely middle class and technologically sophisticated. Emphasizing the shaman’s work as open and mutable, Kendall describes how gods and ancestors articulate the changing concerns of clients and how the ritual fame of these transactions has itself been transformed by urban sprawl, private cars, and zealous Christian proselytizing.For most of the last century Korean shamans were reviled as practitioners of antimodern superstition today they are nostalgically celebrated icons of a vanished rural world. Such superstition and tradition occupy flip sides of modernity’s coin—the one by confuting, the other by obscuring, the beating heart of shamanic practice. Kendall offers a lively account of shamans, who once ministered to the domestic crises of farmers, as they address the anxieties of entrepreneurs whose dreams of wealth are matched by their omnipresent fears of ruin. Money and access to foreign goods provoke moral dilemmas about getting and spending shamanic rituals express these through the longings of the dead and the playful antics of greedy gods, some of whom have acquired a taste for imported whiskey. No other book-length study captures the tension between contemporary South Ko</t>
  </si>
  <si>
    <t>KendallLaurel: Laurel Kendall is Curator in Charge of Asian Ethnographic Collections in the Division of Anthropology, American Museum of Natural History, and also teaches at Columbia University.</t>
  </si>
  <si>
    <t>Quantum Electrodynamics of Photosynthesis</t>
  </si>
  <si>
    <t>Mathematical Description of Light, Life and Matter</t>
  </si>
  <si>
    <t>Braun, Artur</t>
  </si>
  <si>
    <t xml:space="preserve"> BUS021000 BUSINESS &amp; ECONOMICS / Econometrics; SCI007000 SCIENCE / Life Sciences / Biochemistry; SCI009000 SCIENCE / Life Sciences / Biophysics; SCI013100 SCIENCE / Chemistry / Electrochemistry; SCI053000 SCIENCE / Physics / Optics &amp; Light; SCI057000 SCIENCE / Physics / Quantum Theory</t>
  </si>
  <si>
    <t>This book uses an array of different approaches to describe photosynthesis, ranging from the subjectivity of human perception to the mathematical rigour of quantum electrodynamics. This interdisciplinary work draws from fields as diverse as astronomy, agriculture, classical and quantum optics, and biology in order to explain the working principles of photosynthesis in plants and cyanobacteria.</t>
  </si>
  <si>
    <t>Artur Braun, EMPA (Swiss Federal Laboratories for Materials Science and Technology), Dübendorf, Switzerland.</t>
  </si>
  <si>
    <t>Semiconductor Spintronics</t>
  </si>
  <si>
    <t>Schäpers, Thomas</t>
  </si>
  <si>
    <t>2050</t>
  </si>
  <si>
    <t xml:space="preserve"> SCI038000 SCIENCE / Physics / Magnetism; SCI050000 SCIENCE / Nanoscience; SCI053000 SCIENCE / Physics / Optics &amp; Light; SCI063000 SCIENCE / Study &amp; Teaching; SCI077000 SCIENCE / Physics / Condensed Matter; TEC008090 Technology &amp; Engineering / Electronics / Semiconductors; TEC009000 Technology &amp; Engineering / Engineering (General); TEC027000 Technology &amp; Engineering / Nanotechnology &amp; MEMS</t>
  </si>
  <si>
    <t>As the first comprehensive introduction into the rapidly evolving field of spintronics, this textbook covers ferromagnetism in nano-electrodes, spin injection, spin manipulation, and the practical use of these effects in next-generation electronics. Based on foundations in quantum mechanics and solid state physics this textbook guides the reader to the forefront of research and development in the field.</t>
  </si>
  <si>
    <t>1 Semiconductors1.1 Overview1.2 Bulk semiconductors1.2.1 Band structure1.2.2 Effective mass1.2.3 Intrinsic semiconductors1.3 Doped semiconductors1.3.1 Mobility1.4 Layer systems1.4.1 Semiconductor heterostructures1.4.2 2-dimensional electron gases1.4.3 Characteristic length scales1.5 Quantum wires and nanowires1.5.1 Electron beam lithography1.5.2 Semiconductor nanowires1.5.3 Split-gate quantum point contacts1.6 Zero-dimensional structures: quantum dots1.6.1 Transport at small source-drain bias voltages1.6.2 Transport as a function of source-drain bias voltage2 Magnetism in Solids2.1 Overview2.1.1 Definitions2.1.2 Magnetization2.1.3 Classification2.2 Paramagnetism2.2.1 Paramagnetism of localized moments2.2.2 Hund's rule2.2.3 Pauli paramagnetism2.3 Collective Magnetism2.3.1 Exchange interaction2.3.2 Stoner-model3 Diluted Magnetic Semiconductors3.1 Overview3.2 II-VI diluted magnetic semiconductors3.3 III-V diluted magnetic semiconductors3.4 Transport properties of III-V diluted magnetic semiconductors4 Spin Injection4.1 Overview4.2 Resistor model4.3 Local description of spin injection4.4 Detection of spin-polarized carriers4.5 Experiments on optical detection of spin polarization4.6 Injection through a barrier4.7 Experiments on spin injectors with interface barriers5 Spin Transistor5.1 Overview5.2 InAs-based 2-dimensional electron gases5.3 The Rashba effect5.4 Strength of the Rashba spin-orbit coupling5.5 Magnetoresistance measurements5.5.1 Landau quantization&lt;</t>
  </si>
  <si>
    <t xml:space="preserve"> Insgesamt ist das Buch von Schäpers eine gelungene Werbung für das Feld der Spintronik, eine gute Grundlage für eine einsemestrige Spezialvorlesung und ein hochmotivierender Lesestoff. Michael Oestreich in: Physik Journal 16 (2017) No. 8/9, p. 85</t>
  </si>
  <si>
    <t>Thomas Schäpers, Research Center Jülich, Germany.</t>
  </si>
  <si>
    <t>Physics of Energy Conversion</t>
  </si>
  <si>
    <t>Krischer, Katharina / Schönleber, Konrad</t>
  </si>
  <si>
    <t>2341</t>
  </si>
  <si>
    <t>Technical and Applied Physics</t>
  </si>
  <si>
    <t xml:space="preserve"> SCI003000 SCIENCE / Applied Sciences; SCI024000 SCIENCE / Energy; SCI065000 SCIENCE / Mechanics / Thermodynamics; TEC009000 Technology &amp; Engineering / Engineering (General); TEC021000 Technology &amp; Engineering / Materials Science / General</t>
  </si>
  <si>
    <t>Covers the physical basis of the most important energy conversion processes used for energy supply. Provides the fundamentals and a scientific understanding of the physics behind thermal power plants, solar cells and power plants, batteries and fuels cells as well as energy storage devices.</t>
  </si>
  <si>
    <t>1 Introduction1.1Terms and definitions1.2Exemplary energy consumption1.3Forms of energy 2Exergy2.1Conversion efficiencies2.2Physical properties2.3Exergy2.4Heat pumps 3Open systems3.1Thermodynamic properties3.2Exergy of open systems3.3Important example components 4Thermal power plants4.1Ideal steam power plants4.2Efficiency of a realistic steam power plant4.3Modifications in a real power plant4.4Ideal gas-fired power plants4.5Efficiency of a realistic gas-fired power plant4.6Modifications in real gas-fired power plants 5Chemical Exergy5.1Basic concepts5.2The driving force of a chemical reaction5.3The exergy of fuels 6Electrochemical energy conversion6.1Electrochemistry6.2Fuel cells6.3Non-rechargeable batteries 7Solar energy conversion7.1Properties of the solar irradiation7.2Solarthermal energy conversion7.3Concentrating devices7.4Photovoltaics 8Exergy Storage8.1Mechanical storage8.2Electrochemical storage 9 Final NotesA Basics: ThermodynamicsA.1Laws of thermodynamicsA.2Thermodynamic potentialsA.3Ideal gasesA.4The Carnot cycleA.5Phase transitions B Basics: Solid state physicsB.1Particle ensemblesB.2Semiconductors</t>
  </si>
  <si>
    <t>Biomedical Imaging</t>
  </si>
  <si>
    <t>Principles of Radiography, Tomography and Medical Physics</t>
  </si>
  <si>
    <t>Salditt, Tim / Aspelmeier, Timo / Aeffner, Sebastian</t>
  </si>
  <si>
    <t>2170</t>
  </si>
  <si>
    <t xml:space="preserve"> COM018000 COMPUTERS / Data Processing; COM021030 COMPUTERS / Database Management / Data Mining; MAT003000 MATHEMATICS / Applied; MAT041000 MATHEMATICS / Numerical Analysis; MED003070 MEDICAL / Allied Health Services / Imaging Technologies; MED080000 MEDICAL / Radiology, Radiotherapy &amp; Nuclear Medicine; SCI055000 SCIENCE / Physics / General</t>
  </si>
  <si>
    <t>While covering both physical and mathematical foundations, this graduate textbook provides the reader with a comprehensive introduction into modern biomedical imaging techniques. These methods are not only based on new instrumentation for image capture, but equally on mathematical advances in the algorithms to extract relevant information from recorded data. As a first, this book provides a combined treatise of these underlying aspects.</t>
  </si>
  <si>
    <t>1.Introduction to Image Processing: the Biomedical Image2.Principles of Radiography3.Introduction to Tomography: Ideal Conditions4.Dosimetry5.Nuclear Methods6.Magnetic Resonance Imaging7.Advanced Image Processing: Reconstruction and regularization8. Advanced Tomogaphy9.Advanced Radiography: Phase Contrast10.Ultrasound Imaging</t>
  </si>
  <si>
    <t xml:space="preserve"> While the book is primarily targeted at graduate students as the main audience, there is no doubt that other groups of readership such as researchers and professionals in medical imaging can also fully bene t from the material and the pedagogy of its exposure. Witold Pedrycz in: Zentralblatt MATH 1397.92004</t>
  </si>
  <si>
    <t>Tilo Aspelmeier, Sebastian Aeffner, Tim Salditt, Universität Göttingen, Germany.</t>
  </si>
  <si>
    <t>Princeton Guide to Advanced Physics</t>
  </si>
  <si>
    <t>Tribble, Alan C.</t>
  </si>
  <si>
    <t>From classical mechanics to general relativity, the key principles in all areas of physics are surveyed in this one handy volume. Here Alan Tribble addresses the needs of students and practicing physicists alike. He starts with a review of mathematical methods and then summarizes the most widely used concepts in physics, detailing derivations and applications. With its mix of theory, application, and solved problems, Advanced Physics enables a student to grasp quickly the fundamentals of the field while providing physicists, engineers, and mathematicians with an ideal reference for locating critical formulas or reviewing mathematical details. One of Tribble's goals is to help students, particularly those preparing for comprehensive examinations, to develop and retain a broad base of knowledge and an in-depth understanding of the fundamental physical principles. Until now, reaching this goal has been a time-consuming and difficult task for the student, partly because so many texts have omitted key steps in crucial derivations or have assigned these derivations as exercises. By gathering widespread information into one highly accessible format, Advanced Physics will become an invaluable study aid, will serve readily as a text in a review course or as a supplemental text in higher-level courses, and will make for an indispensable reference for professionals throughout their careers.</t>
  </si>
  <si>
    <t>Alan Tribble aims to cover all areas of theoretical physics at an advanced level, providing a comprehensive one-volume study guide for Bsc, Msc and PhD students.</t>
  </si>
  <si>
    <t>Alan C. Tribble, author of The Space Environment: Implications for Spacecraft Design (Princeton), is Space Environment Effects Program Manager in the Advanced Programs and Business Development Group at Rockwell International's Space Systems Division. He is also an instructor for the American Institute of Aeronautics and Astronautics and for the University of Southern California.</t>
  </si>
  <si>
    <t>Computer Simulation in Physics and Engineering</t>
  </si>
  <si>
    <t>Steinhauser, Martin Oliver</t>
  </si>
  <si>
    <t xml:space="preserve"> MAT041000 MATHEMATICS / Numerical Analysis; SCI055000 SCIENCE / Physics / General; SCI077000 SCIENCE / Physics / Condensed Matter; TEC009000 Technology &amp; Engineering / Engineering (General); TEC021000 Technology &amp; Engineering / Materials Science / General</t>
  </si>
  <si>
    <t>This work is a needed reference for widely used techniques and methods of computer simulation in physics and other disciplines, such as materials science. The work conveys both: the theoretical foundations of computer simulation as well as applications and  tricks of the trade , that often are scattered across various papers. Thus it will meet a need and fill a gap for every scientist who needs computer simulations for his/her task at hand. In addition to being a reference, case studies and exercises for use as course reading are included.</t>
  </si>
  <si>
    <t>Preface 1. Introduction to Computer Simulation1.1 Historical Background1.2 Theory, Modeling and Simulation in Physics1.3 Reductionism in Physics1.4 Basics of Ordinary and Partial Differential Equations in Physics1.5 Numerical Solution of Differential Equations: Mesh-Based vs. Particle Methods1.6 The Role of Algorithms in Scientific Computing1.7 Remarks on Software Design1.8 Summary 2. Fundamentals of Statistical Physics2.1 Introduction2.2 Elementary Statistics2.3 Introduction to Classical Statistical Mechanics2.4 Introduction to Thermodynamics2.5 Summary 3. Inter- and Intramolecular Short-Range Potentials3.1 Introduction3.2 Quantum Mechanical Basis of Intermolecular Interactions3.2.1 Perturbation Theory3.3 Classical Theories of Intermolecular Interactions3.4 Potential Functions3.5 Molecular Systems3.6 Summary 4. Molecular Dynamics Simulation4.1 Introduction4.2 Basic Ideas of MD4.3 Algorithms for Calculating Trajectories4.4 Link between MD and Quantum Mechanics4.5 Basic MD Algorithm: Implementation Details4.6 Boundary Conditions4.7 The Cutoff Radius for Short-Range Potentials4.8 Neighbor Lists: The Linked-Cell Algorithm4.9 The Method of Ghost Particles4.10 Implementation Details of the Ghost Particle Method4.11 Making Measurements4.12 Ensembles and Thermostats4.13 Case Study: Impact of Two Different Bodies4.14 Case Study: Rayleigh-Taylor Instability4.15 Case Study: Liquid-Solid Phase Transition of Argon 5. Advanced MD Simulation5.1 Introduction5.2 Parallelization5.3 More Complex Potentials and</t>
  </si>
  <si>
    <t>Martin Oliver Steinhauser, Fraunhofer-Institute for High-Speed Dynamics, Ernst-Mach-Institute, EMI, Freiburg, Germany.</t>
  </si>
  <si>
    <t>Spintronics</t>
  </si>
  <si>
    <t>Theory, Modelling, Devices</t>
  </si>
  <si>
    <t>Blachowicz, Tomasz / Ehrmann, Andrea</t>
  </si>
  <si>
    <t xml:space="preserve"> SCI038000 SCIENCE / Physics / Magnetism; SCI050000 SCIENCE / Nanoscience; SCI053000 SCIENCE / Physics / Optics &amp; Light; SCI077000 SCIENCE / Physics / Condensed Matter; TEC008090 Technology &amp; Engineering / Electronics / Semiconductors; TEC027000 Technology &amp; Engineering / Nanotechnology &amp; MEMS</t>
  </si>
  <si>
    <t>Starting from quantum mechanical and condensed matter foundations, this book introduces into the necessary theory behind spin electronics (Spintronics). Equations of spin diffusion, -evolution and -tunelling are provided before an overview is given of simulation of spin transport at the atomic scale. Furthermore, applications are discussed with a focus on elementary spintronics devices such as spin valves, memory cells and hard disk heads.</t>
  </si>
  <si>
    <t>Tomasz B&amp;#322achowicz, Silesian University of Technology, Gliwice, PolandAndrea Erdmann, FH Bielefeld, Germany.</t>
  </si>
  <si>
    <t xml:space="preserve"> SCI055000 SCIENCE / Physics / General; SCI077000 SCIENCE / Physics / Condensed Matter</t>
  </si>
  <si>
    <t>This book discusses the main concepts of the Standard Model of elementary particles in a compact and straightforward way. The work illustrates the unity of modern theoretical physics by combining approaches and concepts of the quantum field theory and modern condensed matter theory. The inductive approach allows a deep understanding of ideas and methods used for solving problems in this field.</t>
  </si>
  <si>
    <t>I. Basics of Elementary ParticlesII. Lagrange formalismIII. Canonical quantizationIV. Feynman Theory of PositronsV. Scattering MatrixVI. Invariant Perturbation TheoryVII. Exact Propagators and VerticesVIII. Some ApplicationsIX. Path Integrals and Quantum TheoryX. Scalars and SpinorsXI. Gauge FieldsXII. Weinberg-Salam ModelXIII. RenormalizationXIV. Non-Pertubative Approaches</t>
  </si>
  <si>
    <t xml:space="preserve"> In fact, it is an excellent textbook for a first encounter with the basic structure of QFT […]. […] for those who wish to explore the connections with condensed matter physics this book is ideal.  Zentralblatt für Mathematik</t>
  </si>
  <si>
    <t>Understanding Quantum Mechanics</t>
  </si>
  <si>
    <t>Omnès, Roland</t>
  </si>
  <si>
    <t>Here Roland Omnès offers a clear, up-to-date guide to the conceptual framework of quantum mechanics. In an area that has provoked much philosophical debate, Omnès has achieved high recognition for his Interpretation of Quantum Mechanics (Princeton 1994), a book for specialists. Now the author has transformed his own theory into a short and readable text that enables beginning students and experienced physicists, mathematicians, and philosophers to form a comprehensive picture of the field while learning about the most recent advances. This new book presents a more streamlined version of the Copenhagen interpretation, showing its logical consistency and completeness. The problem of measurement is a major area of inquiry, with the author surveying its history from Planck to Heisenberg before describing the consistent-histories interpretation. He draws upon the most recent research on the decoherence effect (related to the modern resolution of the famous Schrödinger's cat problem) and an exact formulation of the correspondence between quantum and particle physics (implying a derivation of classical determinism from quantum probabilism). Interpretation is organized with the help of a universal and sound language using so-called consistent histories. As a language and a method, it can now be shown to be free of ambiguity and it makes interpretation much clearer and closer to common sense.</t>
  </si>
  <si>
    <t>Roland Omnès is Professor of Physics at the University of Paris XI. His books include Quantum Philosophy: Understanding and Interpreting Contemporary Science (see p. 22 in this catalog), The Interpretation of Quantum Mechanics (Princeton), L'Univers et ses Metamorphoses, and Introduction to Particle Physics.</t>
  </si>
  <si>
    <t>Magneto-Active Polymers</t>
  </si>
  <si>
    <t>Fabrication, characterisation, modelling and simulation at the micro- and macro-scale</t>
  </si>
  <si>
    <t>Steinmann, Paul / Pelteret, Jean-Paul</t>
  </si>
  <si>
    <t xml:space="preserve"> MAT041000 MATHEMATICS / Numerical Analysis; SCI013040 SCIENCE / Chemistry / Organic; SCI038000 SCIENCE / Physics / Magnetism; SCI074000 SCIENCE / Physics / Atomic &amp; Molecular; SCI077000 SCIENCE / Physics / Condensed Matter; TEC021000 Technology &amp; Engineering / Materials Science / General</t>
  </si>
  <si>
    <t>From fabrication to testing and modeling this monograph covers all aspects on the materials class of magneto active polymers. The focus is on computational modeling of manufacturing processes and material parameters. As other smart materials, these elastomers have the ability to change electrical and mechanical properties upon application of magnetic fields. This allows for novel applications ranging from biomedical engineering to mechatronics.</t>
  </si>
  <si>
    <t>Jean-Paul Pelteret, Paul Steinmann, University of Erlangen-Nuremberg, Germany.</t>
  </si>
  <si>
    <t>The Little Book of String Theory</t>
  </si>
  <si>
    <t>Gubser, Steven S.</t>
  </si>
  <si>
    <t xml:space="preserve"> SCI055000 SCIENCE / Physics / General; SCI057000 SCIENCE / Physics / Quantum Theory</t>
  </si>
  <si>
    <t>The Little Book of String Theory offers a short, accessible, and entertaining introduction to one of the most talked-about areas of physics today. String theory has been called the  theory of everything.  It seeks to describe all the fundamental forces of nature. It encompasses gravity and quantum mechanics in one unifying theory. But it is unproven and fraught with controversy. After reading this book, you'll be able to draw your own conclusions about string theory.  Steve Gubser begins by explaining Einstein's famous equation E = mc2 , quantum mechanics, and black holes. He then gives readers a crash course in string theory and the core ideas behind it. In plain English and with a minimum of mathematics, Gubser covers strings, branes, string dualities, extra dimensions, curved spacetime, quantum fluctuations, symmetry, and supersymmetry. He describes efforts to link string theory to experimental physics and uses analogies that nonscientists can understand. How does Chopin's Fantasie-Impromptu relate to quantum mechanics? What would it be like to fall into a black hole? Why is dancing a waltz similar to contemplating a string duality? Find out in the pages of this book. The Little Book of String Theory is the essential, most up-to-date beginner's guide to this elegant, multidimensional field of physics.</t>
  </si>
  <si>
    <t>[T]his book is a concise survey of advanced ideas in particle physics and string theory. But it is also true that every single concept is explained in a very simple and accurate way. This makes the book, while without errors from a physicist's point of view, accessible to a wide range of readers.---Farhang Loran, Mathematical ReviewsThere is much in this book I did not understand, but I've seen plenty of popular physics books over the last few years. This is the first one in a long time that I both wanted to read and finished it's full of fresh material.---Tyler Cowen, Marginal Revolution blogWith Gubser as our guide science starts to seem less like the exclusive domain of the brainy, and more like a window into the universe that is open for everyone.---Glenn Dallas, San Francisco Book ReviewPrinceton theoretical physicist Steven S. Gubser opens The Little Book of String Theory with a simple--and highly accurate--sentence: 'String theory is a mystery.' You won't get very far into this excellent book before you'll be agreeing with him completely.But how do we non-mathematicians sort frayed ends from tight theory? Read Steven S. Gubser's book. It's clear, concise, turns formulas into words and leaves readers informed, if still incredulous, at the ability of great minds to imagine the unimaginable.---Leigh Dayton, Australian This book offers a very nice short introduction to some of the basic ideas and implications of string theory. Gubser knows his subject. —John H. Schwarz, coauthor of Special Relativity: From Einstein to StringsThe Little Book of String Theory succeeds in its mission to carry readers through the tangle of ideas to the intellectual loose ends that physicists love.---Fred Bortz, Philadelphia InquirerYou will probably finish the book more confused than when you started, but in the best possible way: with profound questions and a desir</t>
  </si>
  <si>
    <t>Steven S. Gubser is professor of physics at Princeton University.</t>
  </si>
  <si>
    <t>Coherent Quantum Physics</t>
  </si>
  <si>
    <t>A Reinterpretation of the Tradition</t>
  </si>
  <si>
    <t>Neumaier, Arnold</t>
  </si>
  <si>
    <t>60</t>
  </si>
  <si>
    <t xml:space="preserve"> MAT003000 MATHEMATICS / Applied; SCI040000 SCIENCE / Physics / Mathematical &amp; Computational; SCI057000 SCIENCE / Physics / Quantum Theory</t>
  </si>
  <si>
    <t>This book shows how quantum physics can be understood by taking as objective properties the q-expectations of products of quantum fields and what is computable from these. Probability and measurement are eliminated from the foundations and reappear as simplified coarse-grained descriptions of what exists. The resulting dissipation and nonlinearity may lead to bistability and explains the binary nature of paradigmatic quantum measurements.</t>
  </si>
  <si>
    <t>Arnold Neumaier, University of Vienna, Austria.</t>
  </si>
  <si>
    <t>Electron–Atom Collisions</t>
  </si>
  <si>
    <t>Quantum-Relativistic Theory and Exercises</t>
  </si>
  <si>
    <t>Dapor, Maurizio</t>
  </si>
  <si>
    <t xml:space="preserve"> MAT003000 MATHEMATICS / Applied; SCI057000 SCIENCE / Physics / Quantum Theory; SCI074000 SCIENCE / Physics / Atomic &amp; Molecular; TEC021000 Technology &amp; Engineering / Materials Science / General</t>
  </si>
  <si>
    <t>Electron collisions with atoms, ions, and molecules have been investigated since the earliest years of the last century because of their pervasiveness and importance in fields ranging from astrophysics and plasma physics to atmospheric and condensed matter physics. Written in an accessible yet rigorous style, this book introduces the theory of electron-atom scattering into both the non-relativistic and relativistic quantum frameworks.  The book also includes exercises with an increasing degree of difficulty to allow the reader to become familiar with the subject.</t>
  </si>
  <si>
    <t>Maurizio Dapor, European Centre for Theoretical Studies in Nuclear Physics and Related Areas (ECT*), Trento, Italy.</t>
  </si>
  <si>
    <t>Quantum Systems, Channels, Information</t>
  </si>
  <si>
    <t>A Mathematical Introduction</t>
  </si>
  <si>
    <t>Holevo, Alexander S.</t>
  </si>
  <si>
    <t xml:space="preserve"> COM014000 COMPUTERS / Computer Science; COM031000 COMPUTERS / Information Theory; COM053000 COMPUTERS / Security / General; MAT012000 MATHEMATICS / Geometry / General; MAT038000 MATHEMATICS / Topology; SCI040000 SCIENCE / Physics / Mathematical &amp; Computational; SCI057000 SCIENCE / Physics / Quantum Theory</t>
  </si>
  <si>
    <t>Written by one of the founding fathers of Quantum Information, this book gives an accessible (albeit mathematically rigorous), self-contained introduction to quantum information theory. The central role is played by the concept of quantum channel and its entropic and information characteristics. In this revised edition, the main results have been updated to reflect the most recent developments in this very active field of research.</t>
  </si>
  <si>
    <t>Alexander S. Holevo, Steklov Mathematical Institute, Moscow, Russia.</t>
  </si>
  <si>
    <t>58</t>
  </si>
  <si>
    <t xml:space="preserve"> COM051000 COMPUTERS / Programming / General; COM051300 COMPUTERS / Programming / Algorithms; SCI003000 SCIENCE / Applied Sciences; SCI019000 SCIENCE / Earth Sciences / General; SCI022000 SCIENCE / Physics / Electromagnetism; SCI030000 SCIENCE / Earth Sciences / Geography; SCI038000 SCIENCE / Physics / Magnetism; SCI047000 SCIENCE / Microscopes &amp; Microscopy; SCI053000 SCIENCE / Physics / Optics &amp; Light; TEC048000 Technology &amp; Engineering / Cartography</t>
  </si>
  <si>
    <t>This is the second edition of the well-known guide to close-range photogrammetry. It provides a thorough presentation of the methods, mathematics, systems and applications which comprise the subject of close-range photogrammetry, which uses accurate imaging techniques to analyse the three-dimensional shape of a wide range of manufactured and natural objects.</t>
  </si>
  <si>
    <t>Thomas Luhmann, Jade University of Applied Sciences, Germany Stuart Robson, Stephen Kyle, andJan Böhm, University College London, UK.</t>
  </si>
  <si>
    <t>It's About Time</t>
  </si>
  <si>
    <t>Understanding Einstein's Relativity</t>
  </si>
  <si>
    <t>Mermin, N. David</t>
  </si>
  <si>
    <t>115</t>
  </si>
  <si>
    <t xml:space="preserve"> SCI055000 SCIENCE / Physics / General; SCI061000 SCIENCE / Physics / Relativity; SCI066000 SCIENCE / Time</t>
  </si>
  <si>
    <t>In It's About Time, N. David Mermin asserts that relativity ought to be an important part of everyone's education--after all, it is largely about time, a subject with which all are familiar. The book reveals that some of our most intuitive notions about time are shockingly wrong, and that the real nature of time discovered by Einstein can be rigorously explained without advanced mathematics. This readable exposition of the nature of time as addressed in Einstein's theory of relativity is accessible to anyone who remembers a little high school algebra and elementary plane geometry. The book evolved as Mermin taught the subject to diverse groups of undergraduates at Cornell University, none of them science majors, over three and a half decades. Mermin's approach is imaginative, yet accurate and complete. Clear, lively, and informal, the book will appeal to intellectually curious readers of all kinds, including even professional physicists, who will be intrigued by its highly original approach.</t>
  </si>
  <si>
    <t>What makes the book as a whole so enjoyable to read is the steady pace at which the subject unfolds. The author spends as much time on each idea as he considers necessary. . . . Nowhere is the book too intense, and the learning curve for readers has a fairly constant slope. . . . David Mermin [is] a master teacher at work--and instructors will almost certainly include some of the ideas in their own teaching.---Nigel Dowrick, Physics Today David Mermin's new book is a gem. Requiring nothing more than a basic understanding of algebra, it provides the clearest and most insightful treatment of special relativity I've ever encountered. Students new to special relativity should learn it from this text those already familiar with the subject should read this book to enhance their understanding and (of equal importance) to experience the craft of a master teacher. —Brian Greene, Columbia UniversityRequiring nothing more than a basic understanding of algebra, [this book] provides the clearest and most insightful treatment of special relativity I've ever encountered. . . . It's About Time brings the practice and foundation of physics together through the question of time.---Arkady Plotnitsky, Foundations of PhysicsIn this highly readable book, Mermin argues that a working knowledge of relativity requires no more than basic algebra and geometry. He makes a valid point. Special relativity is more fundamental, up-to-date and accurate than Newtonian physics, and Einstein's presence in the classroom may inspire the most uninterested student.---Amanda Gefter, New Scientist The reader who works through this book carefully will have quite a good understanding of what special relativity is all about. It offers a fresh approach to the subject. —Michael Strauss, Princeton UniversityThis is a book full of insight with an engaging style. I recommend it to anyone who has to teach the subject to either [non scien</t>
  </si>
  <si>
    <t>N. David Mermin is a theoretical physicist who has worked in solid state physics, low temperature physics, statistical physics, crystallography, and foundations of quantum mechanics. He is a member of the National Academy of Sciences and won the first Julius Edgar Lilienfeld Prize of the American Physical society for  his remarkable clarity and wit as a lecturer to nonspecialists on difficult subjects.  His books include Solid State Physics, Boojums All the Way Through, and Space and Time in Special Relativity.</t>
  </si>
  <si>
    <t>The Traveler's Guide to Space</t>
  </si>
  <si>
    <t>For One-Way Settlers and Round-Trip Tourists</t>
  </si>
  <si>
    <t>Comins, Neil</t>
  </si>
  <si>
    <t xml:space="preserve"> SCI004000 SCIENCE / Astronomy; SCI005000 SCIENCE / Physics / Astrophysics; SCI098000 SCIENCE / Space Science; TEC002000 Technology &amp; Engineering / Aeronautics &amp; Astronautics</t>
  </si>
  <si>
    <t>If you have ever wondered about space travel, now you have the opportunity to understand it more fully than ever before. Traveling into space and even emigrating to nearby worlds may soon become part of the human experience. Scientists, engineers, and investors are working hard to make space tourism and colonization a reality. As astronauts can attest, extraterrestrial travel is incomparably thrilling. To make the most of the experience requires serious physical and mental adaptations in virtually every aspect of life, from eating to intimacy. Everyone who goes into space sees Earth and life on it from a profoundly different perspective than they had before liftoff.Astronomer and former NASA/ASEE scientist Neil F. Comins has written the go-to book for anyone interested in space exploration. He describes the wonders that travelers will encounter—weightlessness, unparalleled views of Earth and the cosmos, and the opportunity to walk on another world—as well as the dangers: radiation, projectiles, unbreathable atmospheres, and potential equipment failures. He also provides insights into specific trips to destinations including suborbital flights, space stations, the Moon, asteroids, comets, and Mars—the top candidate for colonization. Although many challenges are technical, Comins outlines them in clear language for all readers. He synthesizes key issues and cutting-edge research in astronomy, physics, biology, psychology, and sociology to create a complete manual for the ultimate voyage.</t>
  </si>
  <si>
    <t>IntroductionPart I: Preparing for Space1. Science and the Solar System Over Easy2. Brief Descriptions of Journeys Through Space3. Preparing for Your Trip4. Training for Space TravelPart II: Adjusting to Space5. Launch!6. Adjustments During the First Few Days7. Long-Term Physical Adjustments to Space8. Getting Along in Space: Psychological and Sociological Aspects of Space TravelPart III: Making the Most of Experiences in Space9. Experiences by DestinationPart IV: Home! Sweet? Home?10. Emigrating to Mars or Returning to EarthAppendix: Powers of TenNotesBibliographyIndex</t>
  </si>
  <si>
    <t>The Traveler's Guide to Space is a delight... don't leave Earth without it.This makes an excellent primer for anyone, especially astronomy enthusiasts and budding astronauts, who can't afford a ticket to space and wish to visit in spirit.Neil F. Comins has written the go-to book for anyone interested in space exploration.Andrew West, astronomer:The Traveler's Guide to Space takes you on an amazing adventure and gives you the perspective that only a seasoned scientist can. Neil Comins presents a thorough and timely account of the incredible sights that await any solar system traveler, as well as scientific insight into the sensations, pitfalls, and wonders both geological and astronomical that he or she will encounter along the way.Robert Geller, University of California, Santa Barbara:There is no other book for the popular reader that addresses the many serious challenges involved in deep space travel. Understanding these issues is essential for anyone with an interest in space exploration. The Traveler's Guide to Space does an excellent job at looking at the whole picture, from space tourists to one-way colonization from physical to psychological challenges.</t>
  </si>
  <si>
    <t>Neil F. Comins is professor of physics and astronomy at the University of Maine. His books include Discovering the Universe, tenth edition (2014), What If the Earth Had Two Moons? (2010), Heavenly Errors: Misconceptions About the Real Nature of the Universe (Columbia, 2003), and What If the Moon Didn't Exist? (1993).</t>
  </si>
  <si>
    <t>Introduction to Algebraic and Constructive Quantum Field Theory</t>
  </si>
  <si>
    <t>Baez, John C. / Zhou, Zhengfang / Segal, Irving E.</t>
  </si>
  <si>
    <t>47</t>
  </si>
  <si>
    <t xml:space="preserve"> SCI067000 SCIENCE / Waves &amp; Wave Mechanics</t>
  </si>
  <si>
    <t>The authors present a rigorous treatment of the first principles of the algebraic and analytic core of quantum field theory. Their aim is to correlate modern mathematical theory with the explanation of the observed process of particle production and of particle-wave duality that heuristic quantum field theory provides. Many topics are treated here in book form for the first time, from the origins of complex structures to the quantization of tachyons and domains of dependence for quantized wave equations. This work begins with a comprehensive analysis, in a universal format, of the structure and characterization of free fields, which is illustrated by applications to specific fields. Nonlinear local functions of both free fields (or Wick products) and interacting fields are established mathematically in a way that is consistent with the basic physical constraints and practice. Among other topics discussed are functional integration, Fourier transforms in Hilbert space, and implementability of canonical transformations. The authors address readers interested in fundamental mathematical physics and who have at least the training of an entering graduate student. A series of lexicons connects the mathematical development with the underlying physical motivation or interpretation. The examples and problems illustrate the theory and relate it to the scientific literature.Originally published in 1992.The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</si>
  <si>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book provides an important overview and a useful synthesis of some significant contributions to the mathematical understanding of quantum field theory.</t>
  </si>
  <si>
    <t>Radiology, Lasers, Nanoparticles and Prosthetics</t>
  </si>
  <si>
    <t>Starting with foundations in physiology, this textbook introduces students in science, medicine and engineering in a coherent way into the physics behind modern imaging and therapy techniques, as well as bio-compatible materials. This second volume of two covers radiation therapy, the application of lasers in diagnostics and therapy, and materials used in bio-medical applications such as prosthetics.</t>
  </si>
  <si>
    <t>The Exoplanets Revolution</t>
  </si>
  <si>
    <t>Lequeux, James / Casoli, Fabienne / Encrenaz, Thérèse</t>
  </si>
  <si>
    <t>More than 4300 planets around nearby stars! Who could have imagined this extraordinary harvest only thirty years ago? As the vast majority of stars are surrounded by planets, we can surmise that there must be more than a hundred billion planets in our Galaxy. The Solar system is therefore very far from unique. However, it looks quite different from most of the external systems that we know today, but the variety of planetary systems is such that it is difficult to conclude that the Solar System is truly particular. Understanding how diverse planet systems were formed and how they evolved, studying the nature of exoplanets and their atmospheres, are challenges that hundreds of researchers around the world are working on. Does any of these planets harbor life? We do not yet have an answer, but the new means of observation and analysis that astronomers have and will soon have at their disposal are so powerful that they could give a first answer in a few decades, and perhaps even in a few years if we are lucky.This book gives a comprehensive vision of this complex and fascinating area of research, presented in a simple and lively way.</t>
  </si>
  <si>
    <t>LequeuxJames: James Lequeux, astronome à l'Observatoire de Paris, est actif depuis cinquante ans dans différents domaines de l'astronomie, principalement l'étude de la matière interstellaire et des galaxies. Auteur de plusieurs ouvrages destinés aux spécialistes ou au grand public, il a été pendant quinze ans Rédacteur en chef du journal Astronomy &amp;amp Astrophysics où les astronomes de toute l'Europe publient les résultats de leurs recherches : il s'est ainsi trouvé au centre de l'astronomie active, dans une position clé pour en écrire l'histoire. L’Académie des sciences lui a décerné le Prix Grammaticakis-Neuman 2014 d’histoire et philosophie des Sciences.----James Lequeux is an astronomer emeritus of the Paris Observatory. He has published scientific biographies of Arago and Foucault in English, and many textbooks and popular books in French and in English. He has been awarded an important prize for the history and philosophy of science by the French Academy of sciences. EncrenazThérèse: Thérèse Encrenaz est spécialiste de l’étude des atmosphères planétaires. Elle a dirigé le département de Recherche Spatiale de l’Observatoire de Paris, puis a été vice-présidente du Conseil Scientifique de l’Observatoire. Elle est l’auteur de nombreux livres de vulgarisation.CasoliFabienne: Fabienne Casoli est astronome à l’Observatoire de Paris. Elle a été directrice adjointe de l’Institut National des Sciences de l’Univers du CNRS, directrice de l’Institut d’Astrophysique Spatiale à Orsay, et directrice-adjointe du Centre National d’Études Spatiales (CNES). Elle s’intéresse maintenant à la radioastronomie aux très grandes fréquences et aux projets NenuFAR et SKA (Square Kilometer Array).</t>
  </si>
  <si>
    <t>Our Cosmic Habitat</t>
  </si>
  <si>
    <t>Rees, Martin</t>
  </si>
  <si>
    <t>88</t>
  </si>
  <si>
    <t xml:space="preserve"> SCI004000 SCIENCE / Astronomy; SCI005000 SCIENCE / Physics / Astrophysics; SCI015000 SCIENCE / Cosmology</t>
  </si>
  <si>
    <t>Our universe seems strangely ''biophilic,'' or hospitable to life. Is this happenstance, providence, or coincidence? According to cosmologist Martin Rees, the answer depends on the answer to another question, the one posed by Einstein's famous remark: ''What interests me most is whether God could have made the world differently.'' This highly engaging book explores the fascinating consequences of the answer being ''yes.'' Rees explores the notion that our universe is just a part of a vast ''multiverse,'' or ensemble of universes, in which most of the other universes are lifeless. What we call the laws of nature would then be no more than local bylaws, imposed in the aftermath of our own Big Bang. In this scenario, our cosmic habitat would be a special, possibly unique universe where the prevailing laws of physics allowed life to emerge. Rees begins by exploring the nature of our solar system and examining a range of related issues such as whether our universe is or isn't infinite. He asks, for example: How likely is life? How credible is the Big Bang theory? Rees then peers into the long-range cosmic future before tracing the causal chain backward to the beginning. He concludes by trying to untangle the paradoxical notion that our entire universe, stretching 10 billion light-years in all directions, emerged from an infinitesimal speck. As Rees argues, we may already have intimations of other universes. But the fate of the multiverse concept depends on the still-unknown bedrock nature of space and time on scales a trillion trillion times smaller than atoms, in the realm governed by the quantum physics of gravity. Expanding our comprehension of the cosmos, Our Cosmic Habitat will be read and enjoyed by all those--scientists and nonscientists alike--who are as fascinated by the universe we inhabit as is the author himself.</t>
  </si>
  <si>
    <t>Praise for the previous edition:  Our Cosmic Habitat… has an informed style and breadth of coverage that make it a joy to read…. Rees's explanations are exactly right. ---William G. Unruh, Science In this book, Martin Rees, one of the leading figures in theoretical astrophysics, offers the reader his unique perspective on the field and introduces many of the most exciting new results and ideas in astronomy. —David N. Spergel, Princeton University[An] awe-inspiring survey. . . . Rees is not only a world-class cosmologist but one of our best living science writers.---John Cornwell, Sunday TimesPraise for the previous edition:  There is a lot of stuff in the universe--the estimated number of stars is 10 followed by 22 zeros. But as to whether there are other planets with life like Earth's, Rees says the chance of two similar ecologies is less than the chance of two randomly typing monkeys producing the same Shakespearean play. ---George F. Will, , Washington PostIn the crowded field of popular writing about the universe, Rees is genuinely in the forefront--an accomplished scientist with the superior writing skills. . . . He exudes the instinctual curiosity we all possess when looking upward, and he focuses that wonderment on the narrow range of cosmological numbers that allow us to ruminate about it all. A wonderfully appealing presentation.A must-read book for people who are interested in the philosophical implications of the emerging idea that, possibly, we are not alone. This book is original, stimulating, and charmingly modest while sketching some grand ideas. There may be better guides to thinking about the universe than Martin Rees, but not on our planet! —Robert P. Kirshner, Harvard University and Harvard-Smithsonian Center for AstrophysicsPraise for the previous edition:  The clearest and most easily understandable account of our universe available…. We should be grateful that n</t>
  </si>
  <si>
    <t>Martin Rees is Astronomer Royal of Great Britain, a Fellow of Trinity College, Cambridge, a former director of the Cambridge Institute of Astronomy and author, most recently, of the bestselling Just Six Numbers: The Deep Forces That Shape the Universe.</t>
  </si>
  <si>
    <t>The Craving Mind</t>
  </si>
  <si>
    <t>From Cigarettes to Smartphones to Love—Why We Get Hooked and How We Can Break Bad Habits</t>
  </si>
  <si>
    <t>Brewer, Judson</t>
  </si>
  <si>
    <t xml:space="preserve"> OCC010000 BODY, MIND &amp; SPIRIT / Mindfulness &amp; Meditation; SEL013000 SELF-HELP / Substance Abuse &amp; Addictions / Drugs; SEL026010 SELF-HELP / Substance Abuse &amp; Addictions / Tobacco</t>
  </si>
  <si>
    <t>A leading neuroscientist and pioneer in the study of mindfulness explains why addictions are so tenacious and how we can learn to conquer them We are all vulnerable to addiction. Whether it´s a compulsion to constantly check social media, binge eating, smoking, excessive drinking, or any other behaviors, we may find ourselves uncontrollably repeating. Why are bad habits so hard to overcome? Is there a key to conquering the cravings we know are unhealthy for us? &amp;#160 This book provides groundbreaking answers to the most important questions about addiction. Dr. Judson Brewer, a psychiatrist and neuroscientist who has studied the science of addictions for twenty years, reveals how we can tap into the very processes that encourage addictive behaviors in order to step out of them. He describes the mechanisms of habit and addiction formation, then explains how the practice of mindfulness can interrupt these habits. Weaving together patient stories, his own experience with mindfulness practice, and current scientific findings from his own lab and others, Dr. Brewer offers a path for moving beyond our cravings, reducing stress, and ultimately living a fuller life. &amp;#160</t>
  </si>
  <si>
    <t>Judson Brewer, M.D., Ph.D., is director of research at the Center for Mindfulness and associate professor in medicine and psychiatry at the University of Massachusetts Medical School. He is also an adjunct faculty member at Yale University and a research affiliate at Massachusetts Institute of Technology.</t>
  </si>
  <si>
    <t>An Introduction to Materials Science</t>
  </si>
  <si>
    <t>Mancini, Héctor L. / González-Viñas, Wenceslao</t>
  </si>
  <si>
    <t>Materials science has undergone a revolutionary transformation in the past two decades. It is an interdisciplinary field that has grown out of chemistry, physics, biology, and engineering departments. In this book, González-Viñas and Mancini provide an introduction to the field, one that emphasizes a qualitative understanding of the subject, rather than an intensely mathematical one.  The book covers the topics usually treated in a first course on materials science, such as crystalline solids and defects. It describes the electrical, mechanical, and thermal properties of matter the unique properties of dielectric and magnetic materials the phenomenon of superconductivity polymers and optical and amorphous materials. More modern subjects, such as fullerenes, liquid crystals, and surface phenomena are also covered, and problems are included at the end of each chapter. An Introduction to Materials Science is addressed to both undergraduate students with basic skills in chemistry and physics, and those who simply want to know more about the topics on which the book focuses.</t>
  </si>
  <si>
    <t>An Introduction to Materials Science is a useful addition to the texts in the field. . . . [I]ts contribution to a materials-science course or its ability to motivate individual study is likely to be significant.---Christopher L. Cahill, Physics Today</t>
  </si>
  <si>
    <t>Wenceslao González-Viñas is Professor of Materials Science at the University of Navarre (Spain). Héctor L. Mancini is Professor and Director of the Institute of Physics and of the Department of Physics and Applied Mathematics at the University of Navarre.</t>
  </si>
  <si>
    <t>Photonic Reservoir Computing</t>
  </si>
  <si>
    <t>Optical Recurrent Neural Networks</t>
  </si>
  <si>
    <t>Brunner, Daniel / Van der Sande, Guy / Soriano, Miguel C.</t>
  </si>
  <si>
    <t xml:space="preserve"> COM000000 COMPUTERS / General; COM031000 COMPUTERS / Information Theory; SCI022000 SCIENCE / Physics / Electromagnetism; SCI040000 SCIENCE / Physics / Mathematical &amp; Computational; SCI050000 SCIENCE / Nanoscience; SCI053000 SCIENCE / Physics / Optics &amp; Light; TEC041000 Technology &amp; Engineering / Telecommunications</t>
  </si>
  <si>
    <t>Photonics has long been considered an attractive substrate for next generation implementations of machine-learning concepts. Reservoir Computing tremendously facilitated the realization of recurrent neural networks in analogue hardware. This concept exploits the properties of complex nonlinear dynamical systems, giving rise to photonic reservoirs implemented by semiconductor lasers, telecommunication modulators and integrated photonic chips.</t>
  </si>
  <si>
    <t xml:space="preserve"> The book is very clearly written by experts in the field and contains numerous experiments and references. It can be used by anyone working in optical computing, which has developed very much in recent years due to optical implementations of neural networks. Mircea Dragoman in: OSA. The Optic Society (02.04.2020), https://www.osa-opn.org/home/book_reviews/2020/0420/photonic_reservoir_computing_optical_recurrent_neu/</t>
  </si>
  <si>
    <t>Daniel Brunner, U Besancon, France Miguel C. Sariano, U Illes Balears, Spain Guy Van der Sande, U Brussels, Belgium.</t>
  </si>
  <si>
    <t xml:space="preserve"> SCI038000 SCIENCE / Physics / Magnetism; SCI050000 SCIENCE / Nanoscience; SCI077000 SCIENCE / Physics / Condensed Matter; TEC008000 Technology &amp; Engineering / Electronics / General; TEC008090 Technology &amp; Engineering / Electronics / Semiconductors; TEC021020 Technology &amp; Engineering / Materials Science / Electronic Materials</t>
  </si>
  <si>
    <t>This revised and expanded edition of the first comprehensive introduction to the rapidly-evolving field of spintronics covers ferromagnetism in nano-electrodes, spin injection, spin manipulation, and the practical use of these effects in next-generation electronics. Moreover, the book now also includes spin-based optics, topological materials and insulators, and the quantum spin Hall effect.</t>
  </si>
  <si>
    <t>Stable and Random Motions in Dynamical Systems</t>
  </si>
  <si>
    <t>With Special Emphasis on Celestial Mechanics (AM-77)</t>
  </si>
  <si>
    <t>Moser, Jurgen</t>
  </si>
  <si>
    <t>38</t>
  </si>
  <si>
    <t>For centuries, astronomers have been interested in the motions of the planets and in methods to calculate their orbits. Since Newton, mathematicians have been fascinated by the related N-body problem. They seek to find solutions to the equations of motion for N masspoints interacting with an inverse-square-law force and to determine whether there are quasi-periodic orbits or not. Attempts to answer such questions have led to the techniques of nonlinear dynamics and chaos theory. In this book, a classic work of modern applied mathematics, Jürgen Moser presents a succinct account of two pillars of the theory: stable and chaotic behavior. He discusses cases in which N-body motions are stable, covering topics such as Hamiltonian systems, the (Moser) twist theorem, and aspects of Kolmogorov-Arnold-Moser theory. He then explores chaotic orbits, exemplified in a restricted three-body problem, and describes the existence and importance of homoclinic points. This book is indispensable for mathematicians, physicists, and astronomers interested in the dynamics of few- and many-body systems and in fundamental ideas and methods for their analysis. After thirty years, Moser's lectures are still one of the best entrées to the fascinating worlds of order and chaos in dynamics.</t>
  </si>
  <si>
    <t>Jürgen Moser, who died in 1999, was one of the most influential mathematicians of his generation, making important contributions in dynamical systems and nonlinear analysis. Among other posts, he was variously Director of the New York University Courant Institute, Director of the Research Institute for Mathematics at Switzerland'sFederal Institute of Technology, and President of the International Mathematical Union. He was awarded the 1994/95 Wolf Prize.</t>
  </si>
  <si>
    <t>Zen Sand</t>
  </si>
  <si>
    <t>The Book of Capping Phrases for Koan Practice</t>
  </si>
  <si>
    <t>Hori, Victor Sogen</t>
  </si>
  <si>
    <t>Nanzan Library of Asian Religion and Culture</t>
  </si>
  <si>
    <t xml:space="preserve"> OCC010000 BODY, MIND &amp; SPIRIT / Mindfulness &amp; Meditation; PHI025000 PHILOSOPHY / Zen; REL007020 RELIGION / Buddhism / Rituals &amp; Practice; REL092000 RELIGION / Buddhism / Zen (see also PHILOSOPHY / Zen)</t>
  </si>
  <si>
    <t>Zen Sand is a classic collection of verses aimed at aiding practitioners of kôan meditation to negotiate the difficult relationship between insight and language. As such it represents a major contribution to both Western Zen practice and English-language Zen scholarship.In Japan the traditional Rinzai Zen kôan curriculum includes the use of jakugo, or  capping phrases.  Once a monk has successfully replied to a kôan, the Zen master orders the search for a classical verse to express the monk’s insight into the kôan. Special collections of these jakugo were compiled as handbooks to aid in that search. Until now, Zen students in the West, lacking this important resource, have been severely limited in carrying out this practice. Zen Sand combines and translates two standard jakugo handbooks and opens the way for incorporating this important tradition fully into Western Zen practice. For the scholar, Zen Sand provides a detailed description of the jakugo practice and its place in the overall kôan curriculum, as well as a brief history of the Zen phrase book. This volume also contributes to the understanding of East Asian culture in a broader sense.</t>
  </si>
  <si>
    <t>HoriVictor Sogen: Victor Sôgen Hori, who was ordained in Japan as a Zen monk in 1976, is currently associate professor of Japanese religions in the Faculty of Religious Studies, McGill University.HoriVictor Sogen: Victor Sôgen Hori, who was ordained in Japan as a Zen monk in 1976, is currently associate professor of Japanese religions in the Faculty of Religious Studies, McGill University.HoriVictor Sogen: Victor Sôgen Hori, who was ordained in Japan as a Zen monk in 1976, is currently associate professor of Japanese religions in the Faculty of Religious Studies, McGill University.</t>
  </si>
  <si>
    <t>Mathematics and Democracy</t>
  </si>
  <si>
    <t>Designing Better Voting and Fair-Division Procedures</t>
  </si>
  <si>
    <t>Brams, Steven J.</t>
  </si>
  <si>
    <t xml:space="preserve"> SCI055000 SCIENCE / Physics / General; SCI057000 SCIENCE / Physics / Quantum Theory; SCI061000 SCIENCE / Physics / Relativity</t>
  </si>
  <si>
    <t>Voters today often desert a preferred candidate for a more viable second choice to avoid wasting their vote. Likewise, parties to a dispute often find themselves unable to agree on a fair division of contested goods. In Mathematics and Democracy, Steven Brams, a leading authority in the use of mathematics to design decision-making processes, shows how social-choice and game theory could make political and social institutions more democratic. Using mathematical analysis, he develops rigorous new procedures that enable voters to better express themselves and that allow disputants to divide goods more fairly.  One of the procedures that Brams proposes is  approval voting,  which allows voters to vote for as many candidates as they like or consider acceptable. There is no ranking, and the candidate with the most votes wins. The voter no longer has to consider whether a vote for a preferred but less popular candidate might be wasted. In the same vein, Brams puts forward new, more equitable procedures for resolving disputes over divisible and indivisible goods.</t>
  </si>
  <si>
    <t>Mathematics and Democracy is rich in analyses of historical cases. . . . Read Mathematics and Democracy: You will learn of the vast number of voting options that have been mooted, and you will easily conclude that any proposed change, however minor, will arouse fury in some constituency somewhere.---Philip J. Davis, SIAM NewsThe image on the cover of Mathematics and Democracy shows four people pulling on two ropes. If they all pull, the knot will jam. The book's contents show, on the contrary, that sometimes mathematics and game theory can unjam the problems of voting.---Iain McLean, ScienceSince the math is elementary and the problems familiar, the book can be read both by political scientists not allergic to formal reasoning and by amateurs of mathematics interested in politics. Voting practitioners and designers will be delighted to find thorough discussions of less-known methods. All of them will find the book an interesting introduction to the fascinating subfield of mathematically oriented political science that analyzes and invents constructive institutional solutions to social dilemmas.---Marek Kaminski, Political Science QuarterlyShowing how social-choice theory and game theory could make political and social institutions more democratic, Brams uses mathematical analysis to develop new procedures that could enable voters to better express their preferences. Professor Brams is one of the leading political scientists of our time, and one of the best-known authorities in the field of applied decision, game, and social choice theory. So, the level of expectations regarding his scholarly output is much higher than for most other authors. Yet, I believe this book surpasses that level. —Hannu Nurmi, University of Turku, FinlandIncreasingly, mathematicians are finding interesting problems in social science, a development that the previous books of Steven J. Brams helped to catalyze</t>
  </si>
  <si>
    <t>Steven J. Brams is professor of politics at New York University. He is the author of Theory of Moves, among many other books, and the coauthor of The Win-Win Solution: Guaranteeing Fair Shares to Everybody and Fair Division: From Cake-Cutting to Dispute Resolution.</t>
  </si>
  <si>
    <t>The Road to Relativity</t>
  </si>
  <si>
    <t>The History and Meaning of Einstein's The Foundation of General Relativity, Featuring the Original Manuscript of Einstein's Masterpiece</t>
  </si>
  <si>
    <t>Gutfreund, Hanoch / Renn, Jürgen</t>
  </si>
  <si>
    <t>This richly annotated facsimile edition of  The Foundation of General Relativity  introduces a new generation of readers to Albert Einstein's theory of gravitation. Written in 1915, this remarkable document is a watershed in the history of physics and an enduring testament to the elegance and precision of Einstein's thought. Presented here is a beautiful facsimile of Einstein's original handwritten manuscript, along with its English translation and an insightful page-by-page commentary that places the work in historical and scientific context. Hanoch Gutfreund and Jürgen Renn's concise introduction traces Einstein's intellectual odyssey from special to general relativity, and their essay  The Charm of a Manuscript  provides a delightful meditation on the varied afterlife of Einstein's text. Featuring a foreword by John Stachel, this handsome edition also includes a biographical glossary of the figures discussed in the book, a comprehensive bibliography, suggestions for further reading, and numerous photos and illustrations throughout.</t>
  </si>
  <si>
    <t xml:space="preserve"> Gutfreund and Renn have compiled a wonderful book, a real primer to Einstein's long and complex journey to the general theory of relativity. In this well written distillation of several decades of historical-scientific scholarship, we find not only Einstein's own papers, concisely and clearly explained, but also a rich tapestry of the contextual background to the revolutionary transformations in theoretical physics initiated by an entire generation of scientists in the early twentieth century. —Diana Kormos Buchwald, Einstein Papers Project, CaltechAny devotee of Einstein will relish the chance to parse this annotated facsimile of the physicist's original manuscript on general relativity. . . . [Gutfreund and Renn's] cogent descriptions and the accompanying illustrations and documents open a fascinating window onto Einstein's otherwise inaccessible opus.Gutfreund and Renn dissect every page of the manuscript, explaining the meaning of each passage and describing Einstein's thought processes leading up to it. . . . The Road to Relativity is accessible and engaging.---Tom Siegfried, Science NewsThe Road to Relativity by Hanoch Gutfreund and Jürgen Renn reproduces the 45 handwritten--and hand-corrected--pages of Einstein's general theory, accompanied by extensive annotations on the science, its historical context and the implications for the future. The volume also includes a glossary of scientists and philosophers relevant to Einstein's work and some entertainingly lively illustrations--such as one of Einstein pouring coffee on a moving train to demonstrate that motion is relative--by Laurent Taudin.---Nancy Szokan, Washington Post This is a lovely book and an excellent way to mark the centennial of Einstein's general relativity. The facsimile reproduction of Einstein's manuscript is wonderful to behold, and Gutfreund and Renn have done a superb job of guiding nonspecialists through Einstein's argument and</t>
  </si>
  <si>
    <t>Hanoch Gutfreund is professor emeritus of theoretical physics at the Hebrew University of Jerusalem, where he is also the academic director of the Albert Einstein Archives. Jürgen Renn is a director at the Max Planck Institute for the History of Science in Berlin.</t>
  </si>
  <si>
    <t>The Extravagant Universe</t>
  </si>
  <si>
    <t>Exploding Stars, Dark Energy, and the Accelerating Cosmos</t>
  </si>
  <si>
    <t>Kirshner, Robert P.</t>
  </si>
  <si>
    <t>94</t>
  </si>
  <si>
    <t xml:space="preserve"> SCI004000 SCIENCE / Astronomy; SCI015000 SCIENCE / Cosmology</t>
  </si>
  <si>
    <t>The Extravagant Universe tells the story of a remarkable adventure of scientific discovery. One of the world's leading astronomers, Robert Kirshner, takes readers inside a lively research team on the quest that led them to an extraordinary cosmological discovery: the expansion of the universe is accelerating under the influence of a dark energy that makes space itself expand. In addition to sharing the story of this exciting discovery, Kirshner also brings the science up-to-date in a new epilogue. He explains how the idea of an accelerating universe--once a daring interpretation of sketchy data--is now the standard assumption in cosmology today. This measurement of dark energy--a quality of space itself that causes cosmic acceleration--points to a gaping hole in our understanding of fundamental physics. In 1917, Einstein proposed the  cosmological constant  to explain a static universe. When observations proved that the universe was expanding, he cast this early form of dark energy aside. But recent observations described first-hand in this book show that the cosmological constant--or something just like it--dominates the universe's mass and energy budget and determines its fate and shape. Warned by Einstein's blunder, and contradicted by the initial results of a competing research team, Kirshner and his colleagues were reluctant to accept their own result. But, convinced by evidence built on their hard-earned understanding of exploding stars, they announced their conclusion that the universe is accelerating in February 1998. Other lines of inquiry and parallel supernova research now support a new synthesis of a cosmos dominated by dark energy but also containing several forms of dark matter. We live in an extravagant universe with a surprising number of essential ingredients: the real universe we measure is not the simplest one we could imagine.</t>
  </si>
  <si>
    <t xml:space="preserve"> An insider's scoop on what is arguably the hottest astronomy story of our time. Kirshner has written a book that is not only history of modern cosmology, but also a case study in the scientific process. . . . Kirshner uses wonderfully simple and sometimes amusing analogies to explain complicated concepts. ---Jennifer Birriel, Mercury Kirshner's book represents a high point in popular science publishing. It works at several levels, especially the personal, in which he offers a well-written, even classic, account of the life of a working scientist.... The Extravagant Universe is a book that will be read for pleasure. . . . Kirshner has a real gift for visualizing the shape and structure of the universe. ---Martin Ince, Times Higher Education Supplement An extravagant and thoroughly enjoyable account of our amazing universe. ---Michael S. Turner, ScienceFinalist for the 2003 Aventis General Prize A readable, entertaining, and informative account of an ancient and familiar--yet newly reinvigorated--branch of science. ---James Case, SIAM News I loved this book. Kirschner writes with passion, humanity and generosity. ---Margaret Dobbins, The Daily Telegraph A wonderfully informative and engaging book on one of the most exciting developments in modern cosmology. ---Alex Filippenko, Astronomy Kirshner is a talented writer, and both experts and general readers will find his book a consistently enjoyable read. . . . The Extravagant Universe is a personal book. . . . For the general reader interested in the excitement of how science is done, this strategy makes for a fascinating account. . . . The story . . . is irresistible in its own right, and is related with verve and good humor. . . . Books like this one will help inspire the next generation of physicists. ---Sean Carroll, Nature A pleasure to read. ---Maggie McDona</t>
  </si>
  <si>
    <t>Robert P. Kirshner is the Clowes Professor of Science at Harvard University.</t>
  </si>
  <si>
    <t>Unsolved Problems in Astrophysics</t>
  </si>
  <si>
    <t>Bahcall, John N. / Ostriker, Jeremiah P.</t>
  </si>
  <si>
    <t>51</t>
  </si>
  <si>
    <t>The field of astrophysics is in the midst of a technologically driven renaissance, as fundamental discoveries are being made with astonishing frequency. In the last decade, new detectors in space, on earth, and deep underground have, when coupled with the computational power of modern computers, revolutionized our knowledge and understanding of the astronomical world. This is a great time for a student of any age to become acquainted with the remarkable universe in which we live. This volume is a collection of essays, originally presented orally to a diverse group of students and professionals, which reveal the most fertile areas for future study of astronomy and astrophysics. The emphasis of this work is on the clear description of the current state of our knowledge as a preparation for the future unraveling of the mysteries of the universe that appear today as most fundamental and most amenable to solution. A stellar group of astronomers and astrophysicists describes the directions and styles of work that they think are most likely to lead to progress. Bibliographical notes at the end of each presentation provide guidance for the reader who wishes to go more deeply into a given subject. Unsolved Problems in Astrophysics is a uniquely stimulating introduction to some of the most important topics in modern astrophysics.</t>
  </si>
  <si>
    <t>As this lively volume attests, there are still many exciting problems left to interest the graduate student entering the field of astrophysics.---Wendy Freedman, NatureOn finishing the last chapter, I thought about what fun I could have teaching a special topics astrophysics course using this book. Who would learn more, the graduate students or the teacher?Winner of the 1999 Henry Norris Russell Lectureship, American Astronomical SocietyJeremiah P. Ostriker, Co-Winner of the 2015 Gruber Cosmology Prize for Theoretical and Experimental Explorations of the Universe (with John Carlstrom and Lyman Page), The Gruber Foundation</t>
  </si>
  <si>
    <t>John N. Bahcall is Professor of Natural Sciences at the Institute for Advanced Study, Princeton, President Emeritus of the American Astronomical Society, and author of Neutrino Astrophysics. Jeremiah P. Ostriker is Charles A. Young Professor of Astronomy, Provost at Princeton University, and author of Development of Large Scale Structure in the Universe.</t>
  </si>
  <si>
    <t>Stefanovich, Eugene</t>
  </si>
  <si>
    <t>45</t>
  </si>
  <si>
    <t xml:space="preserve"> SCI040000 SCIENCE / Physics / Mathematical &amp; Computational; SCI051000 SCIENCE / Physics / Nuclear; SCI057000 SCIENCE / Physics / Quantum Theory; SCI061000 SCIENCE / Physics / Relativity</t>
  </si>
  <si>
    <t>This book introduces notation, terminology, and basic ideas of relativistic quantum theories. The discussion proceeds systematically from the principle of relativity and postulates of quantum logics to the construction of Poincaré invariant few-particle models of interaction and scattering. It is the first of three volumes formulating a consistent relativistic quantum theory of interacting charged particles.   　  Contents Quantum logic Poincaré group Quantum mechanics and relativity Observables Elementary particles Interaction Scattering Delta function Groups and vector spaces Group of rotations Lie groups and Lie algebras Hilbert space Operators Subspaces and projections Representations of groups and algebras Pseudo-orthogonal representation of Lorentz group</t>
  </si>
  <si>
    <t>Eugene Stefanovich, Mountain View, CA, USA.</t>
  </si>
  <si>
    <t>The classic textbook on quantum mechanics from Nobel Prize–winning physicist P. J. E. PeeblesThis book guides students through the often counterintuitive physics of quantum mechanics, unlocking this exciting area of physics for students by enabling them to work through detailed applications of general concepts and ideas. P. J. E. Peebles states general principles first in terms of wave mechanics and then in the standard abstract linear space formalism. He offers a detailed discussion of measurement theory—an essential feature of quantum mechanics—and emphasizes the art of numerical estimates. Along the way, Peebles provides a wealth of physical examples along with numerous problems, some easy, some challenging, but all of them selected because they are physically interesting. Quantum Mechanics is an essential resource for advanced undergraduates and beginning graduate students in physics.</t>
  </si>
  <si>
    <t>James Peebles, Co-Winner of the Nobel Prize in Physics Peebles applies quantum theory, often in simple, approximate ways, to a variety of interesting problems. . . . A rewarding book for the more able and motivated student. —New Scientist</t>
  </si>
  <si>
    <t>Hölder Continuous Euler Flows in Three Dimensions with Compact Support in Time</t>
  </si>
  <si>
    <t>(AMS-196)</t>
  </si>
  <si>
    <t>Isett, Philip</t>
  </si>
  <si>
    <t>Annals of Mathematics Studies</t>
  </si>
  <si>
    <t>196</t>
  </si>
  <si>
    <t xml:space="preserve"> MAT007020 MATHEMATICS / Differential Equations / Partial; SCI040000 SCIENCE / Physics / Mathematical &amp; Computational; SCI055000 SCIENCE / Physics / General</t>
  </si>
  <si>
    <t>Motivated by the theory of turbulence in fluids, the physicist and chemist Lars Onsager conjectured in 1949 that weak solutions to the incompressible Euler equations might fail to conserve energy if their spatial regularity was below 1/3-Hölder. In this book, Philip Isett uses the method of convex integration to achieve the best-known results regarding nonuniqueness of solutions and Onsager's conjecture. Focusing on the intuition behind the method, the ideas introduced now play a pivotal role in the ongoing study of weak solutions to fluid dynamics equations.The construction itself—an intricate algorithm with hidden symmetries—mixes together transport equations, algebra, the method of nonstationary phase, underdetermined partial differential equations (PDEs), and specially designed high-frequency waves built using nonlinear phase functions. The powerful  Main Lemma —used here to construct nonzero solutions with compact support in time and to prove nonuniqueness of solutions to the initial value problem—has been extended to a broad range of applications that are surveyed in the appendix. Appropriate for students and researchers studying nonlinear PDEs, this book aims to be as robust as possible and pinpoints the main difficulties that presently stand in the way of a full solution to Onsager's conjecture.</t>
  </si>
  <si>
    <t>Philip Isett is assistant professor of mathematics at the University of Texas, Austin.</t>
  </si>
  <si>
    <t>Hydrodynamics</t>
  </si>
  <si>
    <t>Birkhoff, Garrett</t>
  </si>
  <si>
    <t>2234</t>
  </si>
  <si>
    <t xml:space="preserve"> SCI095000 SCIENCE / Mechanics / Hydrodynamics</t>
  </si>
  <si>
    <t>A complete revision of the first edition this book. The author has added a chapter on turbulence, and has expanded the work on paradoxes and modeling. W.M. Elsasser said of the first edition,  A book such as this, concentrating as it does on the boundaries of fundamental progress, should be indispensable to all those engaged in hydrodynamical research who are concerned with the type of generalization that so often in the past has led to fundamental progress. Originally published in 1960.The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</si>
  <si>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Rigid Body Dynamics</t>
  </si>
  <si>
    <t>Borisov, Alexey / Mamaev, Ivan S.</t>
  </si>
  <si>
    <t xml:space="preserve"> MAT003000 MATHEMATICS / Applied; SCI040000 SCIENCE / Physics / Mathematical &amp; Computational; SCI041000 SCIENCE / Mechanics / General</t>
  </si>
  <si>
    <t>This book provides an up-to-date overview of results in rigid body dynamics, including material concerned with the analysis of nonintegrability and chaotic behavior in various related problems. The wealth of topics covered makes it a practical reference for researchers and graduate students in mathematics, physics and mechanics.   Contents Rigid Body Equations of Motion and Their Integration The Euler – Poisson Equations and Their Generalizations The Kirchhoff Equations and Related Problems of Rigid Body Dynamics Linear Integrals and Reduction Generalizations of Integrability Cases. Explicit Integration Periodic Solutions, Nonintegrability, and Transition to Chaos Appendix A : Derivation of the Kirchhoff, Poincaré – Zhukovskii, and Four-Dimensional Top Equations Appendix B: The Lie Algebra e(4) and Its Orbits Appendix C: Quaternion Equations and L-A Pair for the Generalized Goryachev – Chaplygin Top Appendix D: The Hess Case and Quantization of the Rotation Number Appendix E: Ferromagnetic Dynamics in a Magnetic Field Appendix F: The Landau – Lifshitz Equation, Discrete Systems, and the Neumann Problem Appendix G: Dynamics of Tops and Material Points on Spheres and Ellipsoids Appendix H: On the Motion of a Heavy Rigid Body in an Ideal Fluid with Circulation Appendix I: The Hamiltonian Dynamics of Self-gravitating Fluid and Gas Ellipsoids</t>
  </si>
  <si>
    <t>Table of ContentsChapter 1. Rigid Body Equations of Motion and their Integration1.1. Poisson Brackets and Hamiltonian Formalism1.2. Poincar&amp;#180e and Poincar&amp;#180e&amp;#8211Chetaev Equations1.3. Various systems of variables in rigid body dynamics1. 4. Different Forms of Equations of Motion1.5. Equations of Motion of a Rigid Body in Euclidean Space1. 6. Examples and Similar Problems1. 7. Theorems on inerrability and methods of integrationChapter 2. The Euler&amp;#8211Poisson equations and their generalizations2.1. Euler&amp;#8211Poisson equations and integrable cases2.2. The Euler case2.3. The Lagrange case2.4. The Kovalevskaya case2.5. The Goryachev&amp;#8211Chaplygin case2.6. Partial solutions of the Euler&amp;#8211Poisson equations2.7. Equations of motion of a heavy gyrostat2.8. Systems of linked rigid bodies, a rotatorChapter 3. Kirchhoff Equations3.1. Poincar&amp;#180e&amp;#8211Zhukovskii Equations3.2. A Remarkable Limit Case of the Poincar&amp;#180e&amp;#8211Zhukovskii Equations3.3. Rigid body in an Arbitrary Potential FieldChapter 4. Linear Integrals and Reduction4.1. Linear Integrals in Rigid Body Dynamics4.2. Dynamical Symmetry and Lagrange Integral4.3. Generalizations of the Hess CaseChapter 5. Generalizations of Inerrability Cases5. 1. Various Generalizations of the Kovalevskaya and Goryachev&amp;#8211Chaplygin Cases5.2. Separation of Variables5.3. Isomorphism and Explicit Integration5.4. Doubly Asymptotic Motions for Integrable SystemsChapter 6. Periodic Solutions, Nonintegrability, and Transition to Chaos6. 1. Nonintegrability of Rigid Body Dynamics Equations6. 2. Periodic and Asymptotic Solutions in Euler&amp;#8211Poisson Equations and Related Problems6. 3. Absolute and Relative Choreographies in Rigid Body Dynamics6. 4. Chaotic Motions. Genealogy of Periodic Orbits6. 5. Chaos Evolution in the Restricted Problem of Heavy Rigid Body</t>
  </si>
  <si>
    <t>Alexey V. Borisov and Ivan S. Mamaev, Udmurt State University, Russia.</t>
  </si>
  <si>
    <t>Kepler's Philosophy and the New Astronomy</t>
  </si>
  <si>
    <t>Martens, Rhonda</t>
  </si>
  <si>
    <t>Johannes Kepler contributed importantly to every field he addressed. He changed the face of astronomy by abandoning principles that had been in place for two millennia, made important discoveries in optics and mathematics, and was an uncommonly good philosopher. Generally, however, Kepler's philosophical ideas have been dismissed as irrelevant and even detrimental to his legacy of scientific accomplishment. Here, Rhonda Martens offers the first extended study of Kepler's philosophical views and shows how those views helped him construct and justify the new astronomy. Martens notes that since Kepler became a Copernican before any empirical evidence supported Copernicus over the entrenched Ptolemaic system, his initial reasons for preferring Copernicanism were not telescope observations but rather methodological and metaphysical commitments. Further, she shows that Kepler's metaphysics supported the strikingly modern view of astronomical method that led him to discover the three laws of planetary motion and to wed physics and astronomy--a key development in the scientific revolution. By tracing the evolution of Kepler's thought in his astronomical, metaphysical, and epistemological works, Martens explores the complex interplay between changes in his philosophical views and the status of his astronomical discoveries. She shows how Kepler's philosophy paved the way for the discovery of elliptical orbits and provided a defense of physical astronomy's methodological soundness. In doing so, Martens demonstrates how an empirical discipline was inspired and profoundly shaped by philosophical assumptions.</t>
  </si>
  <si>
    <t xml:space="preserve"> This is a work of marked originality. It shows an impressive technical command of the relevant philosophical, mathematical, and astronomical issues, together with sensitivity as a reader with an eye for significant detail. —Nicholas Jardine, Cambridge UniversityA valuable contribution to our understanding of Kepler. . . .  More broadly, Kepler's Philosophy increases our understanding of the significant role that philosophical questions played in the scientific debates of the sixteenth and seventeenth centuries.---Kathryn Morris, Philosophy in ReviewThis little book makes a big contribution not only to Kepler studies but to our understanding of early modern philosophy in general. . . . Martens has effectively shown that to understand Kepler, to understand how he influenced his times, and to understand how his times grappled with the issues he and other innovators were dealing with, it is necessary to look closely at his philosophy.---Sheila J. Rabin, Isis In this comprehensive investigation of Kepler's 'archetypes', ideal principles that form the foundation of his astronomy and cosmology, Rhonda Martens shows that they are hardly curiosities or aberrations, but are essential to understanding Kepler's plan for a definitive astronomy and cosmology, based upon his certainty that the universe was set out in a strictly rational way by a strictly rational God. Since the archetypes are found throughout his work, this book, written with great clarity, is also an excellent survey of Kepler's astronomy in general, including its physics and mathematics. Further, Martens, a bright young star in the history and philosophy of science, shows that Kepler was also the most thoughtful and profound of philosophers, anticipating by more than three centuries many of the most important principles of the philosophy of science of our own age. —Noel M. Swerdlow, University of ChicagoRhonda Martens shows in this historically inform</t>
  </si>
  <si>
    <t>Rhonda Martens is Assistant Professor of Philosophy at the University of Manitoba.</t>
  </si>
  <si>
    <t>Physical Cosmology</t>
  </si>
  <si>
    <t>Man's view of the universe is widening today, as it did once before in the early days of big telescopes and photographic plates. Modern man, by means of radio, infrared, optical, ultraviolet, and X-ray astronomy, can penetrate the universe to depths never before explored. P.J.E. Peebles has written a pioneering work in this newly defined area of investigation. Intended to bridge the chasm between classical textbooks on cosmology and modern developments, Physical Cosmology serves as a guide to current points of debate in a rapidly changing field.Originally published in 1972.The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</si>
  <si>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Phillip James Edwin Peebles is a Nobel Prize–winning physicist and the author of Cosmology's Century, Principles of Physical Cosmology, and Quantum Mechanics (all Princeton). He is the Albert Einstein Professor of Science Emeritus in the Department of Physics at Princeton University.</t>
  </si>
  <si>
    <t>More Things in the Heavens</t>
  </si>
  <si>
    <t>How Infrared Astronomy Is Expanding Our View of the Universe</t>
  </si>
  <si>
    <t>Eisenhardt, Peter / Werner, Michael</t>
  </si>
  <si>
    <t xml:space="preserve"> SCI004000 SCIENCE / Astronomy; SCI015000 SCIENCE / Cosmology; SCI075000 SCIENCE / Philosophy &amp; Social Aspects; SCI076000 SCIENCE / Scientific Instruments; SCI098000 SCIENCE / Space Science</t>
  </si>
  <si>
    <t>A sweeping tour of the infrared universe as seen through the eyes of NASA’s Spitzer Space TelescopeAstronomers have been studying the heavens for thousands of years, but until recently much of the cosmos has been invisible to the human eye. Launched in 2003, the Spitzer Space Telescope has brought the infrared universe into focus as never before. Michael Werner and Peter Eisenhardt are among the scientists who worked for decades to bring this historic mission to life. Here is their inside story of how Spitzer continues to carry out cutting-edge infrared astronomy to help answer fundamental questions that have intrigued humankind since time immemorial: Where did we come from? How did the universe evolve? Are we alone?In this panoramic book, Werner and Eisenhardt take readers on a breathtaking guided tour of the cosmos in the infrared, beginning in our solar system and venturing ever outward toward the distant origins of the expanding universe. They explain how astronomers use the infrared to observe celestial bodies that are too cold or too far away for their light to be seen by the eye, to conduct deep surveys of galaxies as they appeared at the dawn of time, and to peer through dense cosmic clouds that obscure major events in the life cycles of planets, stars, and galaxies.Featuring many of Spitzer’s spectacular images, More Things in the Heavens provides a thrilling look at how infrared astronomy is aiding the search for exoplanets and extraterrestrial life, and transforming our understanding of the history and evolution of our universe.</t>
  </si>
  <si>
    <t xml:space="preserve"> This is a lucid, vivid, and accessible synthesis of the cosmic discoveries made by the Spitzer telescope. Crafted with verve by two pioneering explorers of the infrared universe, it captures the excitement and enthusiasm of the thousands of scientists who contributed to this outstanding mission. —Simon Mitton, coauthor of Heart of Darkness: Unraveling the Mysteries of the Invisible Universe A magnificent tour of a wonderful history. Werner and Eisenhardt vividly describe what we saw with the Spitzer Space Telescope's small but mighty infrared eye, from distant galaxies shrouded in dust to glowing clouds making new stars and planets. Spitzer and its human masters will amaze you. —John C. Mather, Nobel Prize–winning astrophysicist “More Things in the Heavens is engagingly written for general audiences, but also features a lot of substantial science—enough that I learned quite a bit, on diverse topics ranging from exoplanets to high-redshift galaxies. A pleasurable read.”—Bruce T. Draine, Princeton University Werner is fond of using the Shakespeare quote 'Though she be but little, she is fierce' to describe the Spitzer mission, and this book aptly demonstrates that a telescope less than a yard in diameter can achieve results that are fierce in revolutionizing our view of the universe. —Marcia Rieke, University of Arizona The Spitzer Space Telescope opened up a new window on the cosmos, yielding new perspectives and crucial insights into the genesis of planets, stars, and galaxies. Werner and Eisenhardt, two leading scientists who each committed decades to the project, describe these discoveries while also giving due weight to the intense planning and prolonged campaigning that turned their vision into such a spectacular success. —Martin Rees, Astronomer Royal, author of On the Future: Prospects for Humanity Had we known how wonderful the infrared is, we would have been born wit</t>
  </si>
  <si>
    <t>Michael Werner is a senior research scientist at the NASA Jet Propulsion Laboratory, California Institute of Technology. He has been the lead scientist for the Spitzer Space Telescope since 1984. He lives in Pasadena, California. Peter Eisenhardt is a senior research scientist at the Jet Propulsion Laboratory. He received NASA’s Exceptional Scientific Achievement Medal for his work on Spitzer. He lives in Altadena, California.</t>
  </si>
  <si>
    <t>Gravitation and Inertia</t>
  </si>
  <si>
    <t>Wheeler, John Archibald / Ciufolini, Ignazio</t>
  </si>
  <si>
    <t>101</t>
  </si>
  <si>
    <t>Einstein's standard and battle-tested geometric theory of gravity--spacetime tells mass how to move and mass tells spacetime how to curve--is expounded in this book by Ignazio Ciufolini and John Wheeler. They give special attention to the theory's observational checks and to two of its consequences: the predicted existence of gravitomagnetism and the origin of inertia (local inertial frames) in Einstein's general relativity: inertia here arises from mass there. The authors explain the modern understanding of the link between gravitation and inertia in Einstein's theory, from the origin of inertia in some cosmological models of the universe, to the interpretation of the initial value formulation of Einstein's standard geometrodynamics and from the devices and the methods used to determine the local inertial frames of reference, to the experiments used to detect and measure the  dragging of inertial frames of reference.  In this book, Ciufolini and Wheeler emphasize present, past, and proposed tests of gravitational interaction, metric theories, and general relativity. They describe the numerous confirmations of the foundations of geometrodynamics and some proposed experiments, including space missions, to test some of its fundamental predictions--in particular gravitomagnetic field or  dragging of inertial frames  and gravitational waves.</t>
  </si>
  <si>
    <t>This is an excellent book that will be of interest to anyone seriously interested in general relativity. It is clearly written with a very well connected development of many topics which are not covered in the other books on the subject.. . . it has plenty of useful resources and ideas and it is enjoyable. It covers, sometimes with distinctive originality, topics not easily found in other textbooks. Its charm lies in the interweaving of Wheeler's speculative quest for the physical origin of inertia with Ciufolini's experimental craft. In such interweaving lies the magic of an extraordinarily beautiful science: the science of the shape of space-time.---Carlo Rovelli, ScienceIn this important work, Ciufolini and Wheeler provide extensive coverage of current gravitation theory, current problems of interest to the physics community, and recent and proposed experiments based upon Einstein's theory of general relativity.[An] admirably comprehensive guide. . . .The approach is leavened with historical perspectives and almost poetic insights. Particularly valuable [are] the up to date accounts of experimental tests of general relativity.---Robert Matthews, New ScientistGravitation and Inertia has plenty of useful resources and ideas and it is enjoyable. It covers, sometimes with distinctive originality, topics not easily found in other textbooks. Its charm lies in the interweaving of Wheeler's speculative quest for the physical origin of inertia with Ciufolini's experimental craft. In such interweaving lies the magic of an extraordinarily beautiful science: the science of the shape of space-time.Winner of the 1996 Award for Best Professional/Scholarly Book in Physics and Astronomy, Association of American Publishers</t>
  </si>
  <si>
    <t>Ignazio Ciufolini is a Research Associate at CNR-IFSI in Rome. John Archibald Wheeler, one of the world's foremost relativists, is Professor Emeritus of Physics at Princeton University. His books include A Journey into Gravity and Spacetime with Edwin F. Taylor, Spacetime Physics and, with Charles Misner and Kip Thorne, Gravitation all published by W. H. Freeman &amp;amp Co.</t>
  </si>
  <si>
    <t>Stars and Stellar Evolution</t>
  </si>
  <si>
    <t>Seggewiss, Wilhelm / de Boer, Klaas</t>
  </si>
  <si>
    <t>Hors collection</t>
  </si>
  <si>
    <t>The diverse forms that stars assume in the course of their lives can all be derived from the initial conditions : the mass and the original chemical composition. In this textbook Stars and Stellar Evolution the basic concepts of stellar structure and the main roads of stellar evolution are described. First, the observable parameters are presented, which are based on the radiation emerging from a stellar atmosphere. Then the basic physics is described, such as the physics of gases, radiation transport, and nuclear processes, followed by essential aspects of modelling the structure of stars. After a chapter on star formation, the various steps in the evolution of stars are presented.This leads us to brown dwarfs, to the way a star changes into the red-giant state and numerous other stages of evolution and ultimately to the stellar ashes such as white dwarfs, supernovae and neutron stars. Stellar winds, stellar rotation and convection all influence the way a star evolves. The evolution of binary stars is included by using several canonical examples in which interactive processes lead to X-ray binaries and supernovae of type Ia. Finally, the consequences of the study of stellar evolution are tied to observed mass and luminosity functions and to the overall evolution of matter in the universe.The authors aim at reaching an understanding of stars and their evolution by both graduate students and astronomers who are not themselves investigating stars. To that end, numerous graphs and sketches, among which the Hertzsprung-Russell diagram is the dominant one, help trace the ways of stellar evolution. Ample references to specialised review articles as well as to relevant research papers are included.</t>
  </si>
  <si>
    <t>de BoerKlaas: Klaas de Boer specialized in optical and UV interstellar studies as well as in the UV output of old stars. After postdoctoral periods in Madison (WI, USA), Tübingen (Germany)and Herstmonceux (UK) he became professor at and Director of the Sternwarte of the University of Bonn.SeggewissWilhelm: Wilhelm Seggewiss studied mathematics, physic and astronomy at the universities of München and Münster(Germany) where he got his PhD in astronomy. After postdoctoral assistantship at Münster he joined the staff of the observatory of the university of Bonn. After 1979 he became professor at Bonn and chairman of the observatory. Main fields of research are evolution of star clusters and the atmospheres of massive stars.</t>
  </si>
  <si>
    <t>Between Quantum and Cosmos</t>
  </si>
  <si>
    <t>Studies and Essays in Honor of John Archibald Wheeler</t>
  </si>
  <si>
    <t>Van der Merwe, Alwyn / Miller, Warner Allen / Zurek, Wojciech Hubert</t>
  </si>
  <si>
    <t>5042</t>
  </si>
  <si>
    <t>The forty papers collected here honor one of the great scientists of our time--John Archibald Wheeler. In this volume are gathered the six issues of the journal Foundations of Physics (February through July 1986) that celebrate his seventy-fifth birthday. Enlivened by Professor Wheeler's celebrated drawings, the book captures and illuminates his many contributions to physics, including his discovery of the scattering matrix and his elucidation, with Niels Bohr, of the mechanism of nuclear fission, his many contributions to Einstein's theory of gravity (for instance, the black hole), his deep insights into quantum theory and measurement (the elementary quantum phenomenon), and his efforts to explain the origins of the quantum postulate and quantum gravity (the meaning circuit and the Wheeler-DeWitt Equation). The majority of the papers reflect and build on Professor Wheeler's revolutionary ideas. Many scientists are convinced that his insights into the foundation of modern-day physics will induce a profound change in our perception of the universe. This book will appeal to scientists and philosophers who wish to look at one man's rendering of the  big picture  through the eyes of his colleagues. The work is prefaced by a compilation of quotes from Professor Wheeler, edited by Kip S. Thorne and Wojciech Zurek. The contributors to Between Quantum and Cosmos are M. Alexander, A. Anderson, H. H. Barschall, J. D. Bekenstein, C. H. Bennett, P. G. Bergmann, V. B. Braginsky, D. R. Brill, L. Brown, I. Ciufolini, L. Cohen, M. Demianski, D. Deutsch, B. DeWitt, C. DeWitt-Morette, R. H. Dicke, B. d'Espagnat, R. P. Feynman, J. Geheniau, U. H. Gerlach, R. Geroch, J. Glimm, J. B. Hartle, F. W. Hehl, M. Henneaux, P. A. Hogan, S. Hojman, J. Isenberg, F. Ya. Khalili, A. Kheyfets, K. V. Kuchar, R. Landauer, S. G. Low, V. N. Lukash, B. Mashhoon, R. A. Matzner, J. D. McCrea, A. Mezzacappa, W. A. Miller, Y. Ne'eman, I. D. Novikov, A. Peres, I. Prigogine, I. Robinson, L. S. Schulman, M.</t>
  </si>
  <si>
    <t>Heart of Darkness</t>
  </si>
  <si>
    <t>Unraveling the Mysteries of the Invisible Universe</t>
  </si>
  <si>
    <t>Mitton, Simon / Ostriker, Jeremiah P.</t>
  </si>
  <si>
    <t>Heart of Darkness describes the incredible saga of humankind's quest to unravel the deepest secrets of the universe. Over the past thirty years, scientists have learned that two little-understood components--dark matter and dark energy--comprise most of the known cosmos, explain the growth of all cosmic structure, and hold the key to the universe's fate. The story of how evidence for the so-called  Lambda-Cold Dark Matter  model of cosmology has been gathered by generations of scientists throughout the world is told here by one of the pioneers of the field, Jeremiah Ostriker, and his coauthor Simon Mitton. From humankind's early attempts to comprehend Earth's place in the solar system, to astronomers' exploration of the Milky Way galaxy and the realm of the nebulae beyond, to the detection of the primordial fluctuations of energy from which all subsequent structure developed, this book explains the physics and the history of how the current model of our universe arose and has passed every test hurled at it by the skeptics. Throughout this rich story, an essential theme is emphasized: how three aspects of rational inquiry--the application of direct measurement and observation, the introduction of mathematical modeling, and the requirement that hypotheses should be testable and verifiable--guide scientific progress and underpin our modern cosmological paradigm. This monumental puzzle is far from complete, however, as scientists confront the mysteries of the ultimate causes of cosmic structure formation and the real nature and origin of dark matter and dark energy.</t>
  </si>
  <si>
    <t>Heart of Darkness is a cheerful and accessible introduction to some of the most fascinating topics in astronomy today. It presents the concepts clearly, tells the stories about the discoverers with remarkable detail, and explains the logic leading to the hypotheses of dark matter and dark energy. I would not hesitate to recommend it for both general readers and scientists.---John C. Mather, Physics TodayA lucid history of cosmology. . . . With infectious enthusiasm, diagrams and even a little high school math, the authors deliver the available answers along with the increasing confusion. A fine introduction to cosmology but rich enough to inform readers familiar with introductions.An excellent book celebrating the contribution to cosmology by many unsung heroes such as Tinsley, Slipher, Lemaitre and Friedman.---Dave Mannion, Popular AstronomyOne of Choice&amp;#39s Outstanding Academic Titles Top 25 Academic Books for 2013Jeremiah Ostriker and science historian Simon Mitton seamlessly blend historical narrative with lucid scientific explication, from the deeps of classical time to the data-fuelled hyperdrive of the past 50 years. The invisible rules the visible while the infinitesimal determines the cosmic. This is not fuzzy mysticism. It is the clear-eyed logic of the world observed by astronomers, described here with precision and verve by Ostriker and Mitton. Read this book and let them guide you to enlightenment. —Robert P. Kirshner, author of The Extravagant Universe[H]eart of Darkness . . . traces the implications of modern cosmology and more. The path is a fascinating history from the first debates over the cosmic redshift and the Hubble constant through the discovery of the cosmic microwave background by Penzias and Wilson in the 1960s right up to the big questions being raised today.Jeremiah P. Ostriker, Co-Winner of the 2015 Gruber Cosmology Prize for Theoretical and</t>
  </si>
  <si>
    <t>Jeremiah P. Ostriker is professor of astrophysical sciences at Princeton University. His books include Formation of Structure in the Universe and Unsolved Problems in Astrophysics (Princeton). Simon Mitton is affiliated research scholar in the history and philosophy of science and a fellow of St. Edmund's College, University of Cambridge. His books include Fred Hoyle: A Life in Science and The Young Oxford Book of Astronomy.</t>
  </si>
  <si>
    <t>Here is the definitive new edition of the hugely popular collection of Einstein quotations that has sold tens of thousands of copies worldwide and been translated into twenty-five languages.The Ultimate Quotable Einstein features 400 additional quotes, bringing the total to roughly 1,600 in all. This ultimate edition includes new sections-- On and to Children,   On Race and Prejudice,  and  Einstein`s Verses: A Small Selection --as well as a chronology of Einstein`s life and accomplishments, Freeman Dyson`s authoritative foreword, and new commentary by Alice Calaprice.In The Ultimate Quotable Einstein, readers will also find quotes by others about Einstein along with quotes attributed to him. Every quotation in this informative and entertaining collection is fully documented, and Calaprice has carefully selected new photographs and cartoons to introduce each section.Features 400 additional quotationsContains roughly 1,600 quotations in allIncludes new sections on children, race and prejudice, and Einstein`s poetryProvides new commentaryBeautifully illustratedThe most comprehensive collection of Einstein quotes ever published</t>
  </si>
  <si>
    <t>Foreword, by Freeman Dyson ixA (long) note about this final edition xviiA brief chronology xxvTHE QUOTATIONSOn Einstein Himself 1On and to His Family 29On Aging 53On America and Americans 61On and to Children 75On Death 89On Education, Students, and Academic Freedom 97On and to Friends, Specifi c Scientists, and Others 111On Germans and Germany 159On Humankind 171On Jews, Israel, Judaism, and Zionism 191On Life 227On Music 233On Pacifi sm, Disarmament, and World Government 243On Peace, War, the Bomb, and the Military 261On Politics, Patriotism, and Government 287On Race and Prejudice 309On Religion, God, and Philosophy 319On Science and Scientists, Mathematics, andTechnology 347On Miscellaneous Subjects 411Abortion, Achievement, Ambition, Animals/Pets, Art and Science, Astrology, Birth Control, Birthdays, Books, Causality, China and the Chinese, Christmas, Clarity, Class, Clothes, Competition, Comprehensibility, Compromise, Conscience, Creativity, Crises, Curiosity, Death Penalty, Doctors, England, the English, and the English Language, Epistemology, Flying Saucers and Extraterrestrials, Force, Games, Good Acts, Graphology, Home, Homosexuality, Immigrants, Individuals/Individuality, Intelligence, Intuition, Invention, Italy and the Italians, Japan and the Japanese, Knowledge, Love, Marriage, Materialism, Miracles, Morality, Mysticism, Nature, Pipe Smoking, Posterity, The Press, Prohibition, Psychoanalysis, Public Speaking, Rickshaw Pullers, Sailing, Sculpture, Sex Education, Success, Thinking, Truth, Vegetarianism, Violence, Wealth, Wisdom, Women, Work, YouthEinstein's Verses: A Small Selection 461Attributed to Einstein 471Others on Einstein 487Bibliography 547Index of Key Words 557Subject Index 563</t>
  </si>
  <si>
    <t xml:space="preserve"> [The Ultimate Quotable Einstein] is a compelling selection. . . . Students of Einstein's work and life, who are familiar with these contexts, can find many embellishments to their research, and often puzzling contrary notes to customary portrayals of his stance on issues ranging from Zionism to domestic life. --Choice</t>
  </si>
  <si>
    <t>Medical Physics</t>
  </si>
  <si>
    <t>Exercises and Examples</t>
  </si>
  <si>
    <t>Worthoff, Wieland Alexander / Krojanski, Hans Georg / Suter, Dieter</t>
  </si>
  <si>
    <t>830</t>
  </si>
  <si>
    <t xml:space="preserve"> MED104000 MEDICAL / Physicians; SCI009000 SCIENCE / Life Sciences / Biophysics; SCI055000 SCIENCE / Physics / General; SCI063000 SCIENCE / Study &amp; Teaching</t>
  </si>
  <si>
    <t>This textbookcontains acomprehensive collection of exercises in medical physics with numerous illustrations &amp;#8211 ideally suited for teaching and learning. Introductory sections summarize contents and learning targets of each chapter.</t>
  </si>
  <si>
    <t xml:space="preserve"> Die Themen und Beispiele sind für den Bereich der medizinischen Physik sehr treffend gewählt und ermöglichen damit auch gleichzeitig eine Vertiefung in die in Vorlesungen und Vorträgen dargestellten Lehr- und Forschungsthemen. Uwe Pietrzyk, FZ Jülich</t>
  </si>
  <si>
    <t>D. Suter, TU Dortmund H. G. Krojanski, RRZN W. Worthoff, FZ Jülich.</t>
  </si>
  <si>
    <t>Electromagnetic Frontier Theory Exploration</t>
  </si>
  <si>
    <t>Liang, Changhong / Chen, Xi</t>
  </si>
  <si>
    <t xml:space="preserve"> SCI022000 SCIENCE / Physics / Electromagnetism; SCI024000 SCIENCE / Energy; SCI038000 SCIENCE / Physics / Magnetism; TEC005030 Technology &amp; Engineering / Construction / Electrical; TEC007000 Technology &amp; Engineering / Electrical</t>
  </si>
  <si>
    <t>This book systematically introduces electromagnetic theories and their applications in practice: electrostatic energy, Poynting theorem, the polarization of waves, the conservation law, the electromagnetic symmetry, the conformal mapping method, the electromagnetic loss. The parameters and theorems of electromagnetic theories are discussed in detail, making the book an essential reference for researchers, and engineers in electromagnetics field.</t>
  </si>
  <si>
    <t>Tabel of Content Chapter 01&amp;#65306Self-action energy in Electrostatic field Chapter 02&amp;#65306Corresponding Research between Time Harmonic Field and Complex Field Chapter 03&amp;#65306Transformation and Unification between Static Electric Field and Constant Current Field Chapter 04&amp;#65306Electrical Charge Multipole and Electric Current Multipole Chapter 05&amp;#65306Polarization and Application of Electromagnetic Wave Chapter 06&amp;#65306Conservation of Charge and Conservation of Current Chapter 07&amp;#65306Electromagnetic reciprocal symmetry and lossless symmetry Chapter 08&amp;#65306Electromagnetic Symmetry and Symmetric Operator Chapter 09&amp;#65306Plane Mirror Method and Active Conformal Mapping Chapter 10&amp;#65306On the theory of Electromagnetic Loss Chapter 11&amp;#65306Complex Parameters and Complex Theorems of Electromagnetic Theory Chapter 12&amp;#65306The complex operatorand Two-dimensional Electrostatic Field Chapter 13&amp;#65306New Network Theory[C] of Electromagnetic Wave in Multilayered Medium Chapter 14&amp;#65306Matrix Transformation in Electromagnetic Theory Chapter 15&amp;#65306Challenges of the minimum directivity of electromagnetic radiation Chapter 16&amp;#65306Mystery of Fermat Principle Chapter 17&amp;#65306Description of Electromagnetic Inertia Chapter 18&amp;#65306Beauty of Electromagnetic Theory Chapter 19&amp;#65306Several Thoughts of Electromagnetic Theory</t>
  </si>
  <si>
    <t>Changhong Liang, Xidian University, Xi`an, China</t>
  </si>
  <si>
    <t>Multiferroics</t>
  </si>
  <si>
    <t>Fundamentals and Applications</t>
  </si>
  <si>
    <t>Meier, Dennis / Cano, Andres / Trassin, Morgan</t>
  </si>
  <si>
    <t xml:space="preserve"> SCI013030 SCIENCE / Chemistry / Inorganic; SCI077000 SCIENCE / Physics / Condensed Matter; TEC021000 Technology &amp; Engineering / Materials Science / General</t>
  </si>
  <si>
    <t>Multiferroics, materials with a coexistence of magnetic and ferroelectric order, provide an efficient route for the control of magnetism by electric fields. The authors cover multiferroic thin-film heterostructures, device architectures and domain/interface effects. They critically discuss achievements as well as limitations and assess opportunities for future applications.</t>
  </si>
  <si>
    <t>Andres Cano, U Bordeaux, FranceDennis Meier, NTNU Trondheim, NorwayMorgan Trassin , ETH Zurich, Switzerland.</t>
  </si>
  <si>
    <t>Theory of Rotating Stars. (PSA-1), Volume 1</t>
  </si>
  <si>
    <t>Tassoul, Jean-Louis</t>
  </si>
  <si>
    <t>27</t>
  </si>
  <si>
    <t>Ever since the first observations of sunspots in the early seventeenth century, stellar rotation has been a major topic in astronomy and astrophysics. Jean-Louis Tassoul synthesizes a large number of theoretical investigations on rotating stars. Drawing upon his own research, Professor Tassoul also carefully critiques various competing ideas. In the first three chapters, the author provides a short historical sketch of stellar rotation, the main observational data on the Sun and other stars on which the subsequent theory is based, and the basic Newtonian hydrodynamics used to study rotating stars. Following a discussion of some general mechanical properties of stars in a state of permanent rotation, he reviews the main techniques for determining the structure of a rotating star and its stability with respect to infinitesimal disturbances. Since the actual distribution of angular momentum within stars is still unknown, Professor Tassoul considers various models of angular momentum as well as of meridional circulation. He devotes the rest of his study to the problems concerning various groups of stars and stages in stellar evolution.Originally published in 1979.The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</si>
  <si>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Dreams of Other Worlds</t>
  </si>
  <si>
    <t>The Amazing Story of Unmanned Space Exploration - Revised and Updated Edition</t>
  </si>
  <si>
    <t>Impey, Chris / Henry, Holly</t>
  </si>
  <si>
    <t xml:space="preserve"> SCI004000 SCIENCE / Astronomy; SCI005000 SCIENCE / Physics / Astrophysics; SCI034000 SCIENCE / History; SCI098000 SCIENCE / Space Science</t>
  </si>
  <si>
    <t>Dreams of Other Worlds describes the unmanned space missions that have opened new windows on distant worlds. Spanning four decades of dramatic advances in astronomy and planetary science, this book tells the story of eleven iconic exploratory missions and how they have fundamentally transformed our scientific and cultural perspectives on the universe and our place in it.The journey begins with the Viking and Mars Exploration Rover missions to Mars, which paint a startling picture of a planet at the cusp of habitability. It then moves into the realm of the gas giants with the Voyager probes and Cassini's ongoing exploration of the moons of Saturn. The Stardust probe's dramatic round-trip encounter with a comet is brought vividly to life, as are the SOHO and Hipparcos missions to study the Sun and Milky Way. This stunningly illustrated book also explores how our view of the universe has been brought into sharp focus by NASA's great observatories--Spitzer, Chandra, and Hubble--and how the WMAP mission has provided rare glimpses of the dawn of creation.Dreams of Other Worlds reveals how these unmanned exploratory missions have redefined what it means to be the temporary tenants of a small planet in a vast cosmos.</t>
  </si>
  <si>
    <t>The book helps provide a bigger picture of the significance of studying the universe with these robotic explorers, be they spacecraft that remain in Earth orbit or, like Voyager 1, head out into the cosmos.---Jeff Foust, Space ReviewPacked with absorbing insights and written in an accessible voice, this volume translates scientific discoveries into simple, visual terms. . . . Diverse references--ranging from the caves at Lascaux and Pythagoras to Einstein, Carl Sagan, quantum mechanics, and, yes, even Virginia Woolf--enliven and enrich this engaging and beautifully crafted book.---Kristen Rabe, ForeWord Reviews In writing that is clear, engaging, and at times almost lyrical, Dreams of Other Worlds provides deep treatments of these important space missions and their cultural relevance. Scientifically attentive readers will gain a great deal from this book. —Stephen P. Maran, author of Astronomy for Dummies Dreams of Other Worlds traces the history of ideas about the cosmos from the Greeks to the latest space missions. Exciting to read and accessible to lay readers, this book offers inspiration and intriguing speculations in addition to facts. —Larry Esposito, author of Planetary Rings Until we build the starship Enterprise, our efforts to boldly seek out new worlds will depend on mechanical surrogates. This book gives voice to their exploits—adventures not equaled since the great Age of Exploration four centuries ago. The flood of imagery sent back by these craft has revealed—for the first time—a universe of uncanny beauty, terrifying desolation, and inspiring promise. Surely, this is the most wondrous legacy of our generation. —Seth Shostak, SETI InstituteRefreshing. . . . [W]ell-analysed and presented in a scholarly yet engaging way. . . . [F]rom the interior of the Sun to the outer reaches of our Solar System--Impey and Henry are able guides. They explain the scienti</t>
  </si>
  <si>
    <t>Chris Impey is University Distinguished Professor in the Department of Astronomy at the University of Arizona. His books include The Living Cosmos, How It Ends, and How It Began. Holly Henry is professor of English at California State University, San Bernardino. She is the author of Virginia Woolf and the Discourse of Science: The Aesthetics of Astronomy.</t>
  </si>
  <si>
    <t>The Occult Mind</t>
  </si>
  <si>
    <t>Magic in Theory and Practice</t>
  </si>
  <si>
    <t>Lehrich, Christopher I.</t>
  </si>
  <si>
    <t xml:space="preserve"> HIS016000 HISTORY / Historiography; LIT006000 LITERARY CRITICISM / Semiotics &amp; Theory; OCC028000 BODY, MIND &amp; SPIRIT / Magick Studies</t>
  </si>
  <si>
    <t>Through analyses of ley lines, the Tarot, the Corpus Hermeticum, and early attempts to decipher Egyptian hieroglyphics, Lehrich treats magic and its parts as an intellectual object that requires interpretive zeal.</t>
  </si>
  <si>
    <t xml:space="preserve">Richard J. Parmentier, Brandeis University: In my study at home I have removed perhaps fifty volumes from the thousands on the shelves along the walls and placed them in a special section of exceptional 'good-to-think' books that I need to have ready-to-hand near my desk. I can imagine wanting to keep a copy of Christopher Lehrich's book there. I know of no books with which The Occult Mind can be compared it speaks primarily to semiotics, anthropology, history of religions, and history of science. It could easily gain the status of an occult masterpiece.  The Occult Mind draws on many magical traditions including Hermetism, alchemy, John Dee, Japanese No plays, Goethe, Giordano Bruno, and others, but its primary purpose is to argue that occult traditions are a form of theoretical thought and should be analyzed as such.... The result is an intriguing hermeneutical analysis of magical consciousness that provides insight into the logic and internal meaning of occult traditions and texts, while illuminating the thought of seminal scholars of religion, including Mircea Eliade, Frances Yates, Claude Lévi-Strauss, Jacques Derrida, and Jonathan Z. Smith. Highly recommended. Christina Oakley Harrington, owner and manager of Treadwell's Bookshop, London: A riveting and serious philosophical reevaluation of the intellectual history of the occult in the West. </t>
  </si>
  <si>
    <t>LehrichChristopher I.: Christopher I. Lehrich is Visiting Assistant Professor in Religion and Writing at Boston University. He is the author of The Language of Demons and Angels: Cornelius Agrippa's Occult Philosophy.</t>
  </si>
  <si>
    <t>The Space Environment</t>
  </si>
  <si>
    <t>Implications for Spacecraft Design - Revised and Expanded Edition</t>
  </si>
  <si>
    <t>The breakup of the Space Shuttle Columbia as it reentered Earth's atmosphere on February 1, 2003, reminded the public--and NASA--of the grave risks posed to spacecraft by everything from insulating foam to space debris. Here, Alan Tribble presents a singular, up-to-date account of a wide range of less conspicuous but no less consequential environmental effects that can damage or cause poor performance of orbiting spacecraft. Conveying a wealth of insight into the nature of the space environment and how spacecraft interact with it, he covers design modifications aimed at eliminating or reducing such environmental effects as solar absorptance increases caused by self-contamination, materials erosion by atomic oxygen, electrical discharges due to spacecraft charging, degradation of electrical circuits by radiation, and bombardment by micrometeorites. This book is unique in that it bridges the gap between studies of the space environment as performed by space physicists and spacecraft design engineering as practiced by aerospace engineers.</t>
  </si>
  <si>
    <t xml:space="preserve"> Anyone involved in the design, production, or use of instruments in space would benefit from access to a copy of this book. It collects together . . . subject areas that are more typically dealt with by single-topic specialists, and covers these aspects of the space environment in a readable, no-nonsense style.  This splendid book . . .[is] both an up-to-date reference and a textbook. . . . Very readable for both technical and lay audiences.  Successfully bridges the divide between the space physicists' and the spacecraft design engineers' views of the space environment. It is a much needed and timely book. ---M. J. Rycroft, Journal of Atmosphere and Terrestrial Physics</t>
  </si>
  <si>
    <t>Alan C. Tribble is a rocket scientist who has spent over ten years designing dozens of spacecraft for various missions. Formerly with Boeing's Space Systems Division, he now does research and development with Rockwell Collins. His other books include the Princeton Guide to Advanced Physics and A Tribble's Guide to Space (both Princeton).</t>
  </si>
  <si>
    <t>The Astrological History of Masha'allah</t>
  </si>
  <si>
    <t>Pingree, David / Kennedy, E. S.</t>
  </si>
  <si>
    <t>Harvard Monographs in the History of Science</t>
  </si>
  <si>
    <t xml:space="preserve"> HIS000000 HISTORY / General; OCC030000 BODY, MIND &amp; SPIRIT / Astrology / Eastern; SCI004000 SCIENCE / Astronomy</t>
  </si>
  <si>
    <t>Rising Force</t>
  </si>
  <si>
    <t>The Magic of Magnetic Levitation</t>
  </si>
  <si>
    <t>Livingston, James D.</t>
  </si>
  <si>
    <t xml:space="preserve"> SCI022000 SCIENCE / Physics / Electromagnetism; SCI038000 SCIENCE / Physics / Magnetism; SCI055000 SCIENCE / Physics / General</t>
  </si>
  <si>
    <t>In this first-ever popular introduction to “maglev”— the use of magnetic forces to overcome gravity and friction—Livingston takes lay readers on a journey of discovery, from maglev nanotechnology to Chinese trains that travel at 250 mph without touching the tracks. He finds magic in “fighting friction by fighting gravity.”</t>
  </si>
  <si>
    <t>ContentsPreface1. Levity vs. Gravity2. Gravitational and Magnetic Forces3. Maglev—A Balance of Forces4. Spinning the Levitron5. Inducing Uplift6. Flying Frogs7. Super-Levitation8. Feeding Back9. In a Spin10. The No- Spin Zone11. Flying Trains12. All Aboard!13. Keeping It UpSources and Suggested ReadingsAcknowledgmentsIndex</t>
  </si>
  <si>
    <t>This book is an extensive compendium of everything you might want to know about levitation of things both animate and inanimate. James Livingston is a master of this genre in that he presents quite difficult concepts with humor, history, and detail while always maintaining technical accuracy.-- Fred Fickett, Chief, NIST Magnetic Technology Division (Ret.)A well-written, factual account of magnetic levitation and accompanying lore over the ages, Rising Force is a welcome addition to Livingston's previous books on magnetics.-- Ralph Hollis, Research Professor, The Robotics Institute, Carnegie Mellon UniversityNo, MIT professor Livingston writes, the magnetically levitated island in Gulliver's Travels (or its homage in Avatar) is not possible...But while Jonathan Swift's version of levitation is science fiction, it and other cultural examples dot this accessible illustration of the physics that allow for real-life wonders like maglev trains.-- DiscoverFurther proof that physics can be fun...Think of Peter Pan, David Copperfield, and Harry Potter. Livingston, a physicist and lecturer at MIT who writes songs about physics, looks at the historical fascination with levitation, both real and fake, and explores the use of magnetic forces to overcome gravity and friction in flying frogs, implanted heart pumps, and high-speed trains.-- Jan Gardner Boston GlobeGiving a new meaning to literary suspense, physicist James Livingston devotes his book to the science of magnetic levitation. From laboratory demonstrations of floating magnets, flying frogs and suspended sumo wrestlers to the realities of urban maglev trains, he uncovers humanity's fascination with the magic of defying gravity, as well as the physics of magnetic fields and superconductivity.-- NatureGeneral science and technology buffs will find this accessible book fascinating and might be tempted to</t>
  </si>
  <si>
    <t>LivingstonJames D.: James D. Livingston is a former physicist at GE and lecturer at MIT, and the author of Driving Force: The Natural Magic of Magnets.</t>
  </si>
  <si>
    <t>The Cosmic Cocktail</t>
  </si>
  <si>
    <t>Three Parts Dark Matter</t>
  </si>
  <si>
    <t>Freese, Katherine</t>
  </si>
  <si>
    <t>The ordinary atoms that make up the known universe—from our bodies and the air we breathe to the planets and stars—constitute only 5 percent of all matter and energy in the cosmos. The rest is known as dark matter and dark energy, because their precise identities are unknown. The Cosmic Cocktail is the inside story of the epic quest to solve one of the most compelling enigmas of modern science—what is the universe made of?—told by one of today's foremost pioneers in the study of dark matter.Blending cutting-edge science with her own behind-the-scenes insights as a leading researcher in the field, acclaimed theoretical physicist Katherine Freese recounts the hunt for dark matter, from the discoveries of visionary scientists like Fritz Zwicky—the Swiss astronomer who coined the term  dark matter  in 1933—to the deluge of data today from underground laboratories, satellites in space, and the Large Hadron Collider. Theorists contend that dark matter consists of fundamental particles known as WIMPs, or weakly interacting massive particles. Billions of them pass through our bodies every second without us even realizing it, yet their gravitational pull is capable of whirling stars and gas at breakneck speeds around the centers of galaxies, and bending light from distant bright objects. Freese describes the larger-than-life characters and clashing personalities behind the race to identify these elusive particles.Many cosmologists believe we are on the verge of solving the mystery. The Cosmic Cocktail provides the foundation needed to fully fathom this epochal moment in humankind’s quest to understand the universe.</t>
  </si>
  <si>
    <t>In The Cosmic Cocktail, Professor Katie Freese offers a gripping first-person account of her life as a cosmologist. The recipe? Part memoir, part tutorial, part social commentary. Shaken, not stirred.---Neil deGrasse Tyson, astrophysicist, host of the television series, Cosmos: A Spacetime OdysseyFreese mixes a stiff drink, but it goes down smoothly.---Lisa Messeri, Journal for the History of AstronomyFreese is not the first scientist to delve into the mysteries of cosmology with a popular science book, but she seems to have the most fun doing it. It's as if she's sitting at a bar describing the cool stuff she studies every day. . . . Interspersed with explanations chock-full of historical figures, numbers and acronyms are valuable insights into the human side of science.Freese successfully treads the line between assuming too much of her readers and missing out key aspects of the story to simplify it. . . . [She] gives context and insight into a complex and fast-moving field.---Nicky Guttridge, BBC Sky at Night The Cosmic Cocktail provides a complete guide to the dark side—the unknown stuff that makes up most of the universe yet hides its identity so well that scientists don't even know what they're seeking. The search takes us into extra dimensions and black holes, orbiting satellites and South Pole ice, even tracking chambers stuffed with strands of DNA. It's a wild ride, and cosmologist Freese is just the person to guide us. Negotiating a Stockholm stairway in a ball gown and laurel wreath or learning to manage men by cocktail waitressing, she reminds us that interesting women are a key ingredient in the cosmic scientific mix. —K. C. Cole, author of Something Incredibly Wonderful Happens: Frank Oppenheimer and His Astonishing ExploratoriumThis new book covers in clear prose the fundamental knowledge underlying the present stage of dark matter physics. Anecdotes on the history of</t>
  </si>
  <si>
    <t>Katherine Freese is director of Nordita, the Nordic Institute for Theoretical Physics, in Stockholm, and professor of physics at the University of Michigan.</t>
  </si>
  <si>
    <t>More is Different</t>
  </si>
  <si>
    <t>Fifty Years of Condensed Matter Physics</t>
  </si>
  <si>
    <t>Bhatt, Ravin / Ong, Nai-Phuan</t>
  </si>
  <si>
    <t>110</t>
  </si>
  <si>
    <t>This book presents articles written by leading experts surveying several major subfields in Condensed Matter Physics and related sciences. The articles are based on invited talks presented at a recent conference honoring Nobel laureate Philip W. Anderson of Princeton University, who coined the phrase  More is different  while formulating his contention that all fields of physics, indeed all of science, involve equally fundamental insights. The articles introduce and survey current research in areas that have been close to Anderson's interests. Together, they illustrate both the deep impact that Anderson has had in this multifaceted field during the past half century and the progress spawned by his insights. The contributors cover numerous topics under the umbrellas of superconductivity, superfluidity, magnetism, electron localization, strongly interacting electronic systems, heavy fermions, and disorder and frustration in glass and spin-glass systems. They also describe interdisciplinary areas such as the science of olfaction and color vision, the screening of macroions in electrolytes, scaling and renormalization in cosmology, forest fires and the spread of measles, and the investigation of  NP-complete  problems in computer science.  The articles are authored by Philip W. Anderson, Per Bak and Kan Chen, G. Baskaran, Juan Carlos Campuzano, Paul Chaikin, John Hopfield, Bernhard Keimer, Scott Kirkpatrick and Bart Selman, Gabriel Kotliar, Patrick Lee, Yoshiteru Maeno, Marc Mezard, Douglas Osheroff et al., H. R. Ott, L. Pietronero et al., T. V. Ramakrishnan, A. Ramirez, Myriam Sarachik, T. Senthil and Matthew P. A. Fisher, B. I. Shklovskii et al., and F. Steglich et al.</t>
  </si>
  <si>
    <t xml:space="preserve"> I would recommend the book to condensed matter theoretical physicists who are interested in the broad range of complexity theory and exploring outside their usual bailiwick. Some elementary particle physicists would also have their horizons widened by reading the book. ---Charlie Ironside, Contemporary Physics This book fills a need for an accessible introduction to some problems at the forefront of condensed-matter physics research. . . . The editors have done an excellent job of assembling articles that offer a concrete and comprehensive demonstration of [Anderson's] original thesis. ---Stephen Julian, Times Higher Education Supplement</t>
  </si>
  <si>
    <t>N.-Phuan Ong is Professor of Physics and Ravin N. Bhatt is Professor of Electrical Engineering at Princeton University. Both are affiliated with the Princeton Materials Institute.</t>
  </si>
  <si>
    <t>Memory</t>
  </si>
  <si>
    <t>The Key to Consciousness</t>
  </si>
  <si>
    <t>Thompson, Richard F. / Madigan, Stephen A.</t>
  </si>
  <si>
    <t>Memory is perhaps the most extraordinary phenomenon in the natural world. Every person's brain holds millions of bits of information in long-term storage. This vast memory store includes our extensive vocabulary and knowledge of language the tremendous and unique variety of facts we've amassed all the skills we've learned, from walking and talking to musical and athletic performance many of the emotions we feel and the continuous sensations, feelings, and understandings of the world we term consciousness. Without memory there can be no mind as we understand it.  Focusing on cutting-edge research in behavioral science and neuroscience, Memory is a primer of our current scientific understanding of the mechanics of memory and learning. Over the past two decades, memory research has accelerated and we have seen an explosion of new knowledge about the brain. For example, there now exists a wide-ranging and successful applied science devoted exclusively to the study of memory that has yielded better procedures for eliciting valid recollections in legal settings and improved the diagnosis and treatment of memory disorders.  Everyone fascinated by the scope and power of the human brain will find this book unforgettable.</t>
  </si>
  <si>
    <t>The success of their book is due to their articulate descriptions, memorable anecdotes, intriguing case studies, provocative 'self experiments,' clever illustrations, and (most important) rigorous judgment. . . . Ranging from drug addiction to autism, from dreaming to brain physiology, this book lives up to its title. Essential.[A] useful and cheerfully accessible account of current ideas on the phenomenology of, and neurophysiological processes associated with, memory formation.---Steven Rose, Times Higher Education Supplement[An] entertaining review of the current science of memory.---Anne Harding, Lancet</t>
  </si>
  <si>
    <t>Richard F. Thompson is the William M. Keck Chair in Biological Sciences and professor of psychology and biological sciences at the University of Southern California. Stephen A. Madigan is associate professor of psychology at the University of Southern California.</t>
  </si>
  <si>
    <t>Self-organization of Matter</t>
  </si>
  <si>
    <t>A dialectical approach to evolution of matter in the microcosm and macrocosmos</t>
  </si>
  <si>
    <t>Jooss, Christian</t>
  </si>
  <si>
    <t>Nonlinear and Complex Systems</t>
  </si>
  <si>
    <t xml:space="preserve"> MAT007000 MATHEMATICS / Differential Equations / General; SCI012000 SCIENCE / Chaotic Behavior in Systems; SCI015000 SCIENCE / Cosmology; SCI051000 SCIENCE / Physics / Nuclear; SCI057000 SCIENCE / Physics / Quantum Theory; SCI061000 SCIENCE / Physics / Relativity</t>
  </si>
  <si>
    <t>Self-organization of matter is observed in every context and on all scales, from the nanoscale of quantum fields and subatomic particles to the macroscale of galaxy superclusters. This book analyzes the wide range of patterns of organization present in nature, highlighting their similarities rather than their differences. This unconventional approach results in an illuminating read which should be part of any Physics student's background.</t>
  </si>
  <si>
    <t>Christian Jooss, Georg-August-Universität Göttingen, Germany.</t>
  </si>
  <si>
    <t>After Physics</t>
  </si>
  <si>
    <t>Albert, David Z</t>
  </si>
  <si>
    <t>Here the philosopher and physicist David Z Albert argues, among other things, that the difference between past and future can be understood as a mechanical phenomenon of nature and that quantum mechanics makes it impossible to present the entirety of what can be said about the world as a narrative of “befores” and “afters.”</t>
  </si>
  <si>
    <t>ContentsPrefaceChapter 1. Physics and ChanceChapter 2. The Difference between the Past and the FutureChapter 3. The Past Hypothesis and Knowledge of the External WorldChapter 4. The Technique of SignificablesChapter 5. Physics and NarrativeChapter 6. Quantum Mechanics and Everyday LifeChapter 7. Primitive OntologyChapter 8. Probability in the Everett PictureIndex</t>
  </si>
  <si>
    <t>Valuable for readers seriously interested in scientific metaphysics… Albert offers a piercing analysis of modern physics.-- David Kordahl Los Angeles Review of BooksThis work will influentially speak [to advanced students in both philosophy and physics].-- P. D. Skiff ChoiceAfter Physics consists of eight brilliant essays in Albert’s inimitable style exploring connections between fundamental physical theories (in particular quantum mechanics and statistical mechanics) and central issues in metaphysics and epistemology. It will stimulate a great deal of discussion among those interested in matters on the border between physics and philosophy.-- Barry Loewer, Rutgers University</t>
  </si>
  <si>
    <t>AlbertDavid Z: David Z Albert is Professor of Philosophy at Columbia University.</t>
  </si>
  <si>
    <t>Antivivisection and Medical Science in Victorian Society</t>
  </si>
  <si>
    <t>French, Richard D.</t>
  </si>
  <si>
    <t>5494</t>
  </si>
  <si>
    <t xml:space="preserve"> HIS010000 HISTORY / Europe / General; SCI003000 SCIENCE / Applied Sciences</t>
  </si>
  <si>
    <t>Late nineteenth-century England witnessed the emergence of a vociferous and well-organzied movement against the use of living animals in scientific research, a protest that threatened the existence of experimental medicine. Richard D. French views the Victorian antivivisection movement as a revealing case study in the attitude of modern society toward science.The author draws on popular pamphlets and newspaper accounts to recreate the structure, tactics, ideology, and personalities of the early antivivisection movement. He argues that at the heart of the antivivisection movement was public concern over the emergence of science and medicine as leading institutions of Victorian society--a concern, he suggests, that has its own contemporary counterparts.In addition to providing a social and cultural history of the Victorian antivivisection movement, the book sheds light on many related areas, including Victorian political and administrative history, the political sociology of scientific communities, social reform and voluntary associations, the psychoanalysis of human attitudes toward animals, and Victorian feminism.Richard D. French is a Science Advisor with the Science Council of Canada.Originally published in 1975.The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</si>
  <si>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Statistical Mechanics of Lattice Gases, Volume I</t>
  </si>
  <si>
    <t>Simon, Barry</t>
  </si>
  <si>
    <t>260</t>
  </si>
  <si>
    <t>A state-of-the-art survey of both classical and quantum lattice gas models, this two-volume work will cover the rigorous mathematical studies of such models as the Ising and Heisenberg, an area in which scientists have made enormous strides during the past twenty-five years. This first volume addresses, among many topics, the mathematical background on convexity and Choquet theory, and presents an exhaustive study of the pressure including the Onsager solution of the two-dimensional Ising model, a study of the general theory of states in classical and quantum spin systems, and a study of high and low temperature expansions. The second volume will deal with the Peierls construction, infrared bounds, Lee-Yang theorems, and correlation inequality.This comprehensive work will be a useful reference not only to scientists working in mathematical statistical mechanics but also to those in related disciplines such as probability theory, chemical physics, and quantum field theory. It can also serve as a textbook for advanced graduate students.Originally published in 1993.The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</si>
  <si>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This book, as many of Simon's works, is destined to become a classic reference text.... The book is almost completely self-contained, as the author gives definitions and proofs of the needed mathematical background, ranging from rather basic theorems of analysis, to the most advanced ones.</t>
  </si>
  <si>
    <t>Dynamical Evolution of Globular Clusters</t>
  </si>
  <si>
    <t>Spitzer, Lyman S.</t>
  </si>
  <si>
    <t>25</t>
  </si>
  <si>
    <t xml:space="preserve"> SCI005000 SCIENCE / Physics / Astrophysics; SCI027000 SCIENCE / Life Sciences / Evolution</t>
  </si>
  <si>
    <t>One of the world's most distinguished astrophysicists presents a comprehensive theoretical treatment of the dynamical evolution of globular clusters. Lyman Spitzer's research in this field established the framework for decades of investigation. Now he summarizes in a unified, systematic way this branch of theoretical astrophysics with its still challenging problems.Originally published in 1988.The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</si>
  <si>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Medieval Number Symbolism</t>
  </si>
  <si>
    <t>Its Sources, Meaning, and Influence on Thought and Expression</t>
  </si>
  <si>
    <t>Hopper, Vincent Foster</t>
  </si>
  <si>
    <t>Columbia University Studies in English and Comparative Literature</t>
  </si>
  <si>
    <t>132</t>
  </si>
  <si>
    <t xml:space="preserve"> OCC015000 BODY, MIND &amp; SPIRIT / Numerology</t>
  </si>
  <si>
    <t>Studies medieval number symbolism, such as the Pythagorean theory among others, to learn about their sources, meaning, and influence on thought and expression.</t>
  </si>
  <si>
    <t>Theory of Laminar Flows. (HSA-4), Volume 4</t>
  </si>
  <si>
    <t>Moore, F. K.</t>
  </si>
  <si>
    <t>High Speed Aerodynamics and Jet Propulsion</t>
  </si>
  <si>
    <t>1868</t>
  </si>
  <si>
    <t xml:space="preserve"> SCI041000 SCIENCE / Mechanics / General</t>
  </si>
  <si>
    <t>Volume IV of the High Speed Aerodynamics and Jet Propulsion series. Contents of this volume include: Introduction, by F.K. Moore Laminar Flow Theory, by P.A. Lagerstrom Three-Dimensional Laminar Boundary Layers, by A. Mager Theory of Time-Dependent Laminar Flows, by Nicholas Rott Hypersonic Boundary Layer Theory, by F.K. Moore Laminar Flows with Body Forces, by Simon Ostrach Stability of Laminar Flows, by S.F. Shen.Originally published in 1964.The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</si>
  <si>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Aerodynamic Components of Aircraft at High Speeds</t>
  </si>
  <si>
    <t>Donovan, Allen F.</t>
  </si>
  <si>
    <t>1872</t>
  </si>
  <si>
    <t>Volume VII of the High Speed Aerodynamics and Jet Propulsion series. It deals with applications to specific components of the complete aircraft. Sections of the volume include: aerodynamics of wings at high speed, aerodynamics of bodies at high speed, interaction problems, propellers at high speed, diffusers and nozzles, and nonsteady wing characteristics.Originally published in 1957.The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</si>
  <si>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Dirac Equation and its Solutions</t>
  </si>
  <si>
    <t>Gitman, Dmitry / Bagrov, Vladislav G.</t>
  </si>
  <si>
    <t xml:space="preserve"> MAT003000 MATHEMATICS / Applied; SCI040000 SCIENCE / Physics / Mathematical &amp; Computational</t>
  </si>
  <si>
    <t>The Dirac equation is of fundamental importance for relativistic quantum mechanics and quantum electrodynamics. In relativistic quantum mechanics, the Dirac equation is referred to as one-particle wave equation of motion for electron in an external electromagnetic field. In quantum electrodynamics, exact solutions of this equation are needed to treat the interaction between the electron and the external field exactly.In this monograph, all propagators of a particle, i.e., the various Green's functions, are constructed in a certain way by using exact solutions of the Dirac equation.</t>
  </si>
  <si>
    <t>I. Relativistic wave equationsII. Solutions in physically important fieldsIII. Charge in Aharonov-Bohm field and its combinations with some additional fieldsIV. Solutions in more general fieldsV. Dirac-Pauli equationVI. Charged particles in quantized plane-wave fieldVII. Attendant equations and their solutionsSubject IndexBibliography</t>
  </si>
  <si>
    <t>Vladislav Bagrov, Tomsk State University, Russia Dmitry Gitman, University of Sao Paulo, Brazil.</t>
  </si>
  <si>
    <t>The Shape of a Life</t>
  </si>
  <si>
    <t>One Mathematician&amp;#39;s Search for the Universe&amp;#39;s Hidden Geometry</t>
  </si>
  <si>
    <t>Yau, Shing-Tung / Nadis, Steve</t>
  </si>
  <si>
    <t xml:space="preserve"> BIO015000 BIOGRAPHY &amp; AUTOBIOGRAPHY / Science &amp; Technology; MAT012040 MATHEMATICS / Geometry / Non-Euclidean; SCI040000 SCIENCE / Physics / Mathematical &amp; Computational</t>
  </si>
  <si>
    <t>A Fields medalist recounts his lifelong transnational effort to uncover the geometric shape—the Calabi-Yau manifold—that may store the hidden dimensions of our universe.    Harvard geometer and Fields medalist Shing-Tung Yau has provided a mathematical foundation for string theory, offered new insights into black holes, and mathematically demonstrated the stability of our universe. In this autobiography, Yau reflects on his improbable journey to becoming one of the world’s most distinguished mathematicians. Beginning with an impoverished childhood in China and Hong Kong, Yau takes readers through his doctoral studies at Berkeley during the height of the Vietnam War protests, his Fields Medal–winning proof of the Calabi conjecture, his return to China, and his pioneering work in geometric analysis. This new branch of geometry, which Yau built up with his friends and colleagues, has paved the way for solutions to several important and previously intransigent problems. With complicated ideas explained for a broad audience, this book offers readers not only insights into the life of an eminent mathematician, but also an accessible way to understand advanced and highly abstract concepts in mathematics and theoretical physics.</t>
  </si>
  <si>
    <t>YauShing-Tung: Shing-Tung Yau is the William Caspar Graustein Professor of Mathematics at Harvard University. He has been awarded a Fields Medal, a MacArthur Fellowship, a National Medal of Science, the Wolf Prize in Mathematics, the Crafoord Prize, the Veblen Prize, and other honors. Steve Nadis is a science writer and contributing editor to Astronomy and Discover magazines.</t>
  </si>
  <si>
    <t>Is Pluto a Planet?</t>
  </si>
  <si>
    <t>A Historical Journey through the Solar System</t>
  </si>
  <si>
    <t>A Note from the Author: On August 24, 2006, at the 26th General Assembly of the International Astronomical Union (IAU) in Prague, by a majority vote of only the 424 members present, the IAU (an organization of over 10,000 members) passed a resolution defining planet in such a way as to exclude Pluto and established a new class of objects in the solar system to be called  dwarf planets,  which was deliberately designed to include Pluto. With the discovery of Eris (2003 UB313)--an outer solar system object thought to be both slightly larger than Pluto and twice as far from the Sun--astronomers have again been thrown into an age-old debate about what is and what is not a planet. One of many sizeable hunks of rock and ice in the Kuiper Belt, Eris has resisted easy classification and inspired much controversy over the definition of planethood. But, Pluto itself has been subject to controversy since its discovery in 1930, and questions over its status linger. Is it a planet? What exactly is a planet? Is Pluto a Planet? tells the story of how the meaning of the word  planet  has changed from antiquity to the present day, as new objects in our solar system have been discovered. In lively, thoroughly accessible prose, David Weintraub provides the historical, philosophical, and astronomical background that allows us to decide for ourselves whether Pluto is indeed a planet.  The number of possible planets has ranged widely over the centuries, from five to seventeen. This book makes sense of it all--from the ancient Greeks' observation that some stars wander while others don't to Copernicus, who made Earth a planet but rejected the Sun and the Moon to the discoveries of comets, Uranus, Ceres, the asteroid belt, Neptune, Pluto, centaurs, the Kuiper Belt and Eris, and extrasolar planets.  Weaving the history of our thinking about planets and cosmology into a single, remarkable story, Is Pluto a Planet? is f</t>
  </si>
  <si>
    <t xml:space="preserve"> General readers interested in the Pluto controversy will find much of interest in this book, which shows how the concept of 'planet' has evolved throughout history. As a professional interested in this topic, I found the historical narrative quite illuminating and useful. —Gibor Basri, University of California, Berkeley and Co-Investigator, NASA's Kepler MissionIts status ambiguous ever since its discovery in 1930, hapless Pluto received an insult to its dignity when the International Astronomical Union (IAU) demoted it from planethood in August 2006. Weintraub, though, will not be stampeded as he methodically considers the historically evolving definitions of a planet. . . . His survey of planetary discovery in hand, Weintraub delivers his answer to the title's question to cap an accessible, informative presentation of planetary astronomy.---Gilbert Taylor, BooklistWeintraub's discussion of planetary discovery and categorization puts the brouhaha over Pluto's planetary status into perspective.---Carolyn Collins Petersen, Sky &amp;amp TelescopeA fascinating, accessible, and eminently readable historical introduction to the development of the planetary ideal.---David W. Hughes, ObservatoryStudents and friends used to ask, 'What do you really know about UFOs?' Now they ask, 'What about Pluto?' Weintraub explains not only how such things are decided, but also how we have come to understand the structure of our solar system....For an investment in a well-written solar system and intellectual history, we recommend Is Pluto a Planet?---Bruce L. Dietrich, PlanetarianWeintraub discusses how the concept of planet has changed. He describes the rises and falls in the number of planets recognized in our solar system--changes that lead him to term Pluto 'the fourth ninth planet.' Although readers may not accept Weintraub's answer to the titular question, they will find his thought-provoking accoun</t>
  </si>
  <si>
    <t>David A. Weintraub is Professor of Astronomy at Vanderbilt University, which in 2003 honored him with the Jeffrey Nordhaus Award for Excellence in Undergraduate Teaching.</t>
  </si>
  <si>
    <t xml:space="preserve"> SCI003000 SCIENCE / Applied Sciences; SCI053000 SCIENCE / Physics / Optics &amp; Light; SCI055000 SCIENCE / Physics / General; SCI067000 SCIENCE / Waves &amp; Wave Mechanics</t>
  </si>
  <si>
    <t>The revised edition provides a comprehensive presentation of the current research on phononic and sonic crystals. Discussing acoustic and elastic wave propagation in homogeneous and periodic media the author offers a practical guide to perform numerical simulations.  New: Topological Phononics and techniques for computations with perfectly matched layers.</t>
  </si>
  <si>
    <t>Vincent Laude, Centre National de la Recherche Scientifique, Besançon, France.</t>
  </si>
  <si>
    <t>The Whole Truth</t>
  </si>
  <si>
    <t>A Cosmologist’s Reflections on the Search for Objective Reality</t>
  </si>
  <si>
    <t xml:space="preserve"> SCI015000 SCIENCE / Cosmology; SCI034000 SCIENCE / History; SCI055000 SCIENCE / Physics / General; SCI075000 SCIENCE / Philosophy &amp; Social Aspects</t>
  </si>
  <si>
    <t>From the Nobel Prize–winning physicist, a personal meditation on the quest for objective reality in natural scienceA century ago, thoughtful people questioned how reality could agree with physical theories that keep changing, from a mechanical model of the ether to electric and magnetic fields, and from homogeneous matter to electrons and atoms. Today, concepts like dark matter and dark energy further complicate and enrich the search for objective reality. The Whole Truth is a personal reflection on this ongoing quest by one of the world’s most esteemed cosmologists.What lies at the heart of physical science? What are the foundational ideas that inform and guide the enterprise? Is the concept of objective reality meaningful? If so, do our established physical theories usefully approximate it? P. J. E. Peebles takes on these and other big questions about the nature of science, drawing on a lifetime of experience as a leading physicist and using cosmology as an example. He traces the history of thought about the nature of physical science since Einstein, and succinctly lays out the fundamental working assumptions. Through a careful examination of the general theory of relativity, Einstein’s cosmological principle, and the theory of an expanding universe, Peebles shows the evidence that we are discovering the nature of reality in successive approximations through increasingly demanding scrutiny.A landmark work, The Whole Truth is essential reading for anyone interested in the practice of science.</t>
  </si>
  <si>
    <t>“Written by one of the fathers of contemporary cosmology, this book provides an impressive contribution to a blossoming field of history and philosophy of cosmology.”—Michela Massimi, University of Edinburgh“Peebles shares refreshingly generous and open-minded reflections on major milestones in the physics community’s century-long efforts to learn about the structure and evolution of our universe.”—David Kaiser, author of Quantum Legacies: Dispatches from an Uncertain World“A unique and absorbing book. Peebles relates fascinating memories from six decades at the frontier of cosmology but is willing to ask deep questions about what we have really learned. Is there an objective reality that underpins our cosmological model and the observations that drive the theory? The book surveys what professional philosophers have had to say on this, but we also get the personal view of a scientist who shaped much of our current understanding of the universe.”—John A. Peacock, winner of the Shaw Prize and author of Cosmological Physics“The eminent physicist James Peebles proves Sidney Morgenbesser wrong when he quipped that pragmatism is all very well in theory, but it doesn’t work in practice. The Whole Truth is a superb insider’s account of the pragmatist idea that our best theories are approximations of objective reality.”—Cheryl Misak, author of Frank Ramsey: A Sheer Excess of Powers</t>
  </si>
  <si>
    <t>P. J. E. Peebles is a Nobel Prize–winning physicist and the author of several books, including Cosmology’s Century: An Inside History of Our Modern Understanding of the Universe, Principles of Physical Cosmology, Quantum Mechanics, and Physical Cosmology (all Princeton). He is the Albert Einstein Professor of Science Emeritus in the Department of Physics at Princeton University.</t>
  </si>
  <si>
    <t>Metastable Liquids</t>
  </si>
  <si>
    <t>Concepts and Principles</t>
  </si>
  <si>
    <t>Debenedetti, Pablo G.</t>
  </si>
  <si>
    <t>Physical Chemistry: Science and Engineering</t>
  </si>
  <si>
    <t>1</t>
  </si>
  <si>
    <t>Metastable Liquids provides a comprehensive treatment of the properties of liquids under conditions where the stable state is a vapor, a solid, or a liquid mixture of different composition. It examines the fundamental principles that govern the equilibrium properties, stability, relaxation mechanisms, and relaxation rates of metastable liquids. Building on the interplay of kinetics and thermodynamics that determines the thermophysical properties and structural relaxation of metastable liquids, it offers an in-depth treatment of thermodynamic stability theory, the statistical mechanics of metastability, nucleation, spinodal decomposition, supercooled liquids, and the glass transition. Both traditional topics--such as stability theory--and modern developments--including modern theories of nucleation and the properties of supercooled and glassy water--are treated in detail. An introductory chapter illustrates, with numerous examples, the importance and ubiquity of metastable liquids. Examples include the ascent of sap in plants, the strategies adopted by many living organisms to survive prolonged exposure to sub-freezing conditions, the behavior of proteins at low temperatures, metastability in mineral inclusions, ozone depletion, the preservation and storage of labile biochemicals, and the prevention of natural gas clathrate hydrate formation. All mathematical symbols are defined in the text and key equations are clearly explained. More complex mathematical explanations are available in the appendixes.</t>
  </si>
  <si>
    <t xml:space="preserve"> This is an authoritative text . . . both readable and comprehensive. It should provide an invaluable handbook both for experimentalists interested in what is known about metastable liquids and for theoreticians who wish to become aware of the great deal which remains to be explained and understood. Winner of the 1997 Award for Best Professional/Scholarly Book in Chemistry, Association of American Publishers</t>
  </si>
  <si>
    <t>Pablo G. Debenedetti is Professor of Chemical Engineering at Princeton University.</t>
  </si>
  <si>
    <t>The Physics of Neutrinos</t>
  </si>
  <si>
    <t>Barger, Vernon / Whisnant, Kerry / Marfatia, Danny</t>
  </si>
  <si>
    <t xml:space="preserve"> SCI005000 SCIENCE / Physics / Astrophysics; SCI051000 SCIENCE / Physics / Nuclear; SCI057000 SCIENCE / Physics / Quantum Theory</t>
  </si>
  <si>
    <t>The physics of neutrinos--uncharged elementary particles that are key to helping us better understand the nature of our universe--is one of the most exciting frontiers of modern science. This book provides a comprehensive overview of neutrino physics today and explores promising new avenues of inquiry that could lead to future breakthroughs. The Physics of Neutrinos begins with a concise history of the field and a tutorial on the fundamental properties of neutrinos, and goes on to discuss how the three neutrino types interchange identities as they propagate from their sources to detectors. The book shows how studies of neutrinos produced by such phenomena as cosmic rays in the atmosphere and nuclear reactions in the solar interior provide striking evidence that neutrinos have mass, and it traces our astounding progress in deciphering the baffling experimental findings involving neutrinos. The discovery of neutrino mass offers the first indication of a new kind of physics that goes beyond the Standard Model of elementary particles, and this book considers the unanticipated patterns in the masses and mixings of neutrinos in the framework of proposed new theoretical models. The Physics of Neutrinos maps out the ambitious future facilities and experiments that will advance our knowledge of neutrinos, and explains why the way forward in solving the outstanding questions in neutrino science will require the collective efforts of particle physics, nuclear physics, astrophysics, and cosmology.</t>
  </si>
  <si>
    <t>'This is a very useful book written by notable experts in the field. It covers all aspects of the theory, phenomenology, experiment, and astrophysical implications of neutrinos. —Paul Langacker, professor emeritus, University of Pennsylvania This book provides a comprehensive snapshot of the current state of neutrino physics, and is a useful reference for particle physicists and astrophysicists who are interested in learning what has been going on in the field. All three authors have played a major role in advancing our understanding of neutrino physics, and are very well positioned to write a book on the subject. —André de Gouvêa, Northwestern University</t>
  </si>
  <si>
    <t>Vernon Barger is professor of physics at the University of Wisconsin-Madison. He is the coauthor of Collider Physics. Danny Marfatia is associate professor of physics at the University of Kansas. Kerry Whisnant is professor of physics at Iowa State University.</t>
  </si>
  <si>
    <t>Wetting of Real Surfaces</t>
  </si>
  <si>
    <t xml:space="preserve"> MAT003000 MATHEMATICS / Applied; SCI005000 SCIENCE / Physics / Astrophysics; SCI040000 SCIENCE / Physics / Mathematical &amp; Computational; SCI055000 SCIENCE / Physics / General; SCI077000 SCIENCE / Physics / Condensed Matter; TEC021000 Technology &amp; Engineering / Materials Science / General</t>
  </si>
  <si>
    <t>The revealing of the phenomenon of superhydrophobicity (the  lotus-effect ) has stimulated an interest in wetting of real (rough and chemically heterogeneous) surfaces. In spite of the fact that wetting has been exposed to intensive research for more than 200 years, there still is a broad field open for theoretical and experimental research, including recently revealed superhydrophobic, superoleophobic and superhydrophilic surfaces, so-called liquid marbles, wetting transitions, etc. This book integrates all these aspects within a general framework of wetting of real surfaces, where physical and chemical heterogeneity is essential.  Wetting of rough/heterogeneous surfaces is discussed through the use of the variational approach developed recently by the author. It allows natural and elegant grounding of main equations describing wetting of solid surfaces, i.e. Young, Wenzel and Cassie-Baxter equations. The problems of superhydrophobicity, wetting transitions and contact angle hysteresis are discussed in much detail, in view of novel models and new experimental data. The second edition surveys the last achievements in the field of wetting of real surfaces, including new chapters devoted to the wetting of lubricated and gradient surfaces and reactive wetting, which have seen the rapid progress in the last decade. Additional reading, surveying the progress across the entire field of wetting of real surfaces, is suggested to the reader.  Contents What is surface tension? Wetting of ideal surfaces Contact angle hysteresis Dynamics of wetting Wetting of rough and chemically heterogeneous surfaces: the Wenzel and Cassie Models Superhydrophobicity, superhydrophilicity, and the rose petal effect Wetting transitions on rough surfaces Electrowetting and wetting in the presence of external fieldsNonstick droplets Wetting of lubricated surfaces</t>
  </si>
  <si>
    <t xml:space="preserve"> Das Problem der Benetzung von rauen und heterogenen Oberflächen wird unter neuen, vom Autor in jüngster Zeit zu diesen Fragen erarbeiteten Gesichtspunkten diskutiert. Insbesondere betrifft dies Betrachtungen der für die Erklärung dieser Probleme verwendeten Gleichungen von Young-Wenzel und von Cassie-Baxter. Die bisher bei Weitem noch nicht ausgeschöpften Möglichkeiten der Wirkung von Tensiden, in der Oberflächenbehandlung beispielsweise bei Entfettung, Reinigung und Vorbehandlung, sowie bei der elektrolytischen Abscheidung von Glanzschichten, lassen dieses Buch auch für alle Oberflächentechniker empfehlen. In: Galvanotechnik 9 (2019), 1</t>
  </si>
  <si>
    <t>E. Y. Bormashenko, Ariel University Center of Samaria, Israel.</t>
  </si>
  <si>
    <t>Physics of the Stoics</t>
  </si>
  <si>
    <t>Sambursky, Samuel</t>
  </si>
  <si>
    <t>827</t>
  </si>
  <si>
    <t xml:space="preserve"> HIS000000 HISTORY / General; SCI055000 SCIENCE / Physics / General</t>
  </si>
  <si>
    <t>Stoic physics, based entirely on the continuum concept, is one of the great original contributions in the history of physical systems. Building on The Physical World of the Greeks, the author describes the main aspects of the Stoic continuum theory, traces its origins back to pre-Stoic science and philosophy, and shows the attempts of the Stoics to work out a coherent system of thought that would explain the essential phenomena of the physical world by a few basic assumptions.Originally published in 1987.The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</si>
  <si>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Successfully Starting in Astronomical Spectroscopy</t>
  </si>
  <si>
    <t>A practical guide</t>
  </si>
  <si>
    <t>Cochard, François</t>
  </si>
  <si>
    <t>PROfil</t>
  </si>
  <si>
    <t>You have decided to jump into astronomical spectroscopy, or you are thinking about it. If you wish to understand how to start, to go deeper, or simply increase your knowledge and improve your results, then this book is made for you!Amateur interest in Astronomical spectroscopy is on the rise. More and more amateur astronomers are diving into the adventure. Getting a star spectrum, today is easily feasible, with modest equipment – if you have a method, and go step by step. This book is a guide it is very practical. It addresses all the issues required to quickly assist you in obtaining quality spectra with a slit spectroscope. We talk about astrophysics and optics, but it is not an astrophysical or optical course. No prerequisite is needed.A big part of the book is dedicated to the setup of your equipment and to obtaining spectra in the field. This is often where beginners face problems: one needs to make several devices (telescope, spectroscope, camera…) work together. Little by little, you’ll learn how to get your first spectra, to perform data reduction, and to look at your spectra with more and more expectations – up to the moment when you realize that you’re doing real science.« The book you are about to read is remarkable in the sense that it makes the foundations of astronomical spectroscopy accessible to all and provides practical advice for its application. It will without doubt give you the desire to embark on this great adventure, and provides you the means to achieve it. »extract from the preface written by Claude Catala, President of the Observatoire de Paris</t>
  </si>
  <si>
    <t>Diffusion and Heat Exchange in Chemical Kinetics</t>
  </si>
  <si>
    <t>Frank-Kamenetskii, David Albertovich</t>
  </si>
  <si>
    <t>2171</t>
  </si>
  <si>
    <t>Frank-Kamenetskii, a leader in Russian science, was the first to define conditions for two stable operating regimes in chemical reactions, one controlled by chemical reactions, the other by diffusion processes. In this book he treats mathematically the subjects of reaction ignition, quenching, and periodic processes in chemical kinetics as found in flames, combustion of solids, and other chemical reactions. The book was translated from the Russian by the late N. Thou and edited by R. Wilhelm.Originally published in 1955.The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</si>
  <si>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Groups and Manifolds</t>
  </si>
  <si>
    <t>Lectures for Physicists with Examples in Mathematica</t>
  </si>
  <si>
    <t>Fré, Pietro Giuseppe / Fedotov, Alexander</t>
  </si>
  <si>
    <t xml:space="preserve"> MAT002000 MATHEMATICS / Algebra / General; MAT012000 MATHEMATICS / Geometry / General; MAT012030 MATHEMATICS / Geometry / Differential; MAT014000 MATHEMATICS / Group Theory; SCI040000 SCIENCE / Physics / Mathematical &amp; Computational; SCI057000 SCIENCE / Physics / Quantum Theory</t>
  </si>
  <si>
    <t>Groups and Manifolds is an introductory, yet a complete self-contained course on mathematics of symmetry: group theory and differential geometry of symmetric spaces, with a variety of examples for physicists, touching briefly also on super-symmetric field theories. The core of the course is focused on the construction of simple Lie algebras, emphasizing the double interpretation of the ADE classification as applied to finite rotation groups and to simply laced simple Lie algebras. Unique features of this book are the full-fledged treatment of the exceptional Lie algebras and a rich collection of MATHEMATICA Notebooks implementing various group theoretical constructions.</t>
  </si>
  <si>
    <t xml:space="preserve"> [...] an excellent book, a very useful addition for any academic library. Gabriel Eduard Vilcu in: Zentralblatt MATH 1385   [...] the sheer number of topics covered in this book does give it considerable value as a reference for graduate students (and faculty) in both physics and mathematics.  MAA Reviews</t>
  </si>
  <si>
    <t>Pietro Guiseppe Frè, University of Turin, Italy Alexander M. Fedotov, National Research Nuclear University MEPHI, Moscow, Russia.</t>
  </si>
  <si>
    <t>Chinese Healing Exercises</t>
  </si>
  <si>
    <t>The Tradition of Daoyin</t>
  </si>
  <si>
    <t>Kohn, Livia</t>
  </si>
  <si>
    <t xml:space="preserve"> OCC011000 BODY, MIND &amp; SPIRIT / Healing / General; PHI015000 PHILOSOPHY / Mind &amp; Body; PHI023000 PHILOSOPHY / Taoist</t>
  </si>
  <si>
    <t>Daoyin, the traditional Chinese practice of guiding the qi and stretching the body is the forerunner of Qigong, the modern form of exercise that has swept through China and is making increasing inroads in the West. Like other Asian body practices, Daoyin focuses on the body as the main vehicle of attainment sees health and spiritual transformation as one continuum leading to perfection or self-realization and works intensely and consciously with the breath and with the conscious guiding of internal energies.This book explores the different forms of Daoyin in historical sequence, beginning with the early medical manuscripts of the Han dynasty, then moving into its religious adaptation in Highest Clarity Daoism. After examining the medieval Daoyin Scripture and ways of integrating the practice into Tang Daoist immortality, the work outlines late imperial forms and describes the transformation of the practice in the modern world.Presenting a rich crop of specific exercises together with historical context and comparative insights, Chinese Healing Exercises is valuable for both specialists and general readers. It provides historical depth and opens concrete details of an important but as yet little-known health practice.</t>
  </si>
  <si>
    <t>Roger Jahnke:Livia Kohn is absolutely the source on the origins and great luminaries of Qigong, Tai Chi, and Chinese healing exercises. As the world’s appetite for stress mastery, wellness, and complementary medicine grows and the fields of health promotion and personal empowerment explode, there is a need for accurate reflection on the origins of China’s ancient power tools for well-being, healing, and longevity. Based on sound scholarship and accessible to a wide audience, this book fulfills that need.</t>
  </si>
  <si>
    <t>KohnLivia: Livia Kohn, Ph.D., is Professor Emerita of Religion and East Asian Studies at Boston University. The author or editor of over 40 books, she now lives in Florida, serves as the executive editor of the Journal of Daoist Studies, and runs various workshops and conferences. Her specialty is medieval Daoism and the study of Chinese longevity practices. She has written and edited numerous books and is a long-term practitioner of taiji quan, qigong, yoga, and meditation.</t>
  </si>
  <si>
    <t>Fundamentals of Gas Dynamics</t>
  </si>
  <si>
    <t>Emmons, Howard W.</t>
  </si>
  <si>
    <t>2207</t>
  </si>
  <si>
    <t>Volume II of the High Speed Aerodynamics and Jet Propulsion series. The series which stress the more fundamental aspects of the various phenomena that make up the broad field of aeronautical science. The aerodynamicist and gas dynamicist will find both the classical and the important new concepts of gas dynamics presented in an informative and stimulating manner. Specialists in the study of gas dynamics have contributed Sections as follows: H. S. Tsien, The Equations of Gas Dynamics L. Crocco, One-Dimensional Treatment of Steady Gas Dynamics A. Kantrowitz, One-Dimensional Treatment of Nonsteady Gas Dynamics W. Hayes, The Basic Theory of Gasdynamic Discontinuities H. Polachek and R. J. Seeger, Shock Wave Interactions H. G. Stever, Condensation Phenomena in High Speed Flows T. H. Von Karman, H. W. Emmons, G. I. Taylor, and R. S. Tankin, Gas Dynamics of Combustion and Detonation S. Schaaf and P. Chambre, Flow of Rarefied Gases.Originally published in 1958.The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</si>
  <si>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Metrology and Theory of Measurement</t>
  </si>
  <si>
    <t>Mironovsky, Leonid A. / Slaev, Valery A. / Chunovkina, Anna G.</t>
  </si>
  <si>
    <t xml:space="preserve"> MAT003000 MATHEMATICS / Applied; MAT020000 MATHEMATICS / Measurement; SCI003000 SCIENCE / Applied Sciences; SCI040000 SCIENCE / Physics / Mathematical &amp; Computational; TEC007000 Technology &amp; Engineering / Electrical; TEC022000 Technology &amp; Engineering / Measurement</t>
  </si>
  <si>
    <t>Metrology is the science of measurements. As such, it deals with the problem of obtaining knowledge of physical reality through its quantifiable properties. The problems of measurement and of measurement accuracy are central to all natural and technical sciences.  Now in its second edition, this monograph conveys the fundamental theory of measurement and provides some algorithms for result testing and validation.</t>
  </si>
  <si>
    <t>V.A. Slaev, A.G. Chunovkina, Mendeleyev Institute for Metrology, L.A. Mironovsky, State University, Saint Petersburg, Russia.</t>
  </si>
  <si>
    <t>Renormalization Group</t>
  </si>
  <si>
    <t>Benfatto, Giuseppe / Gallavotti, Giovanni</t>
  </si>
  <si>
    <t>Scaling and self-similarity ideas and methods in theoretical physics have, in the last twenty-five years, coalesced into renormalization-group methods. This book analyzes, from a single perspective, some of the most important applications: the critical-point theory in classical statistical mechanics, the scalar quantum field theories in two and three space-time dimensions, and Tomonaga's theory of the ground state of one-dimensional Fermi systems. The dimension dependence is discussed together with the related existence of anomalies (in Tomonaga's theory and in 4 -e dimensions for the critical point). The theory of Bose condensation at zero temperature in three space dimensions is also considered. Attention is focused on results that can in principle be formally established from a mathematical point of view. The 4 -e dimensions theory, Bose condensation, as well as a few other statements are exceptions to this rule, because no complete treatment is yet available. However, the truly mathematical details are intentionally omitted and only referred to. This is done with the purpose of stressing the unifying conceptual structure rather than the technical differences or subtleties.</t>
  </si>
  <si>
    <t>Giuseppe Benfatto is Professor of Mathematical Physics at the University of Rome-Tor Vergata, and Giovanni Gallavotti is Professor of Rational Mechanics at the University of Rome-La Sapienza.</t>
  </si>
  <si>
    <t>Conversations on Electric and Magnetic Fields in the Cosmos</t>
  </si>
  <si>
    <t>Parker, Eugene N.</t>
  </si>
  <si>
    <t>12</t>
  </si>
  <si>
    <t xml:space="preserve"> SCI005000 SCIENCE / Physics / Astrophysics; SCI022000 SCIENCE / Physics / Electromagnetism</t>
  </si>
  <si>
    <t>Today's standard textbooks treat the theoretical structure of electric and magnetic fields, but their emphasis is on electromagnetic radiation and static-electric and magnetic fields. In this book, Eugene Parker provides advanced graduate students and researchers with a much-needed complement to existing texts, one that discusses the dynamic electromagnetism of the cosmos--that is, the vast magnetic fields that are carried bodily in the swirling ionized gases of stars and galaxies and throughout intergalactic space. Parker is arguably the world's leading authority on solar wind and the effects of magnetic fields in the heliosphere, and his originality of thought and distinctive approach to physics are very much in evidence here. Seeking to enrich discussions in standard texts and correct misconceptions about the dynamics of these large-scale fields, Parker engages readers in a series of  conversations  that are at times anecdotal and even entertaining without ever sacrificing theoretical rigor. The dynamics he describes represents the Maxwell stresses of the magnetic field working against the pressure and inertia of the bulk motion of ionized gases, characterized in terms of the magnetic field and gas velocity. Parker shows how this dynamic interaction cannot be fully expressed in terms of the electric current and electric field. Conversations on Electric and Magnetic Fields in the Cosmos goes back to basics to explain why classical hydrodynamics and magnetohydrodynamics are inescapable, even in the deepest reaches of space.</t>
  </si>
  <si>
    <t xml:space="preserve"> This is a unique undertaking by a scientist who is one of the most accomplished and outstanding in our field. The book takes the reader from the elementary principles of Newtonian mechanics and Maxwell's equations to hydrodynamics and magnetohydrodynamics equations. The author has intended this book to be conversations, as the title indicates. The style is informal but the physical ideas and concepts are presented with precision. —B. C. Low, National Center for Atmospheric Research This is a book by one of the leaders in the field of plasma astrophysics. Parker sets the record straight on many misunderstandings concerning electric and magnetic fields in the cosmos. The book also presents a revealing picture of the author's thinking and displays how he was able to arrive at such original solutions to so many important astrophysical problems. —Russell M. Kulsrud, author of Plasma Physics for Astrophysics Parker is one of the leaders in the field and has his own novel approach to plasma astrophysics. I believe that both students and active researchers will benefit from this book. —David Spergel, Princeton University This small book, which describes the basic physics that governs the electrodynamics of the cosmos, is graced by insights the author gleaned during a lifelong fascination with the subject matter. We owe to him the explanation of many natural phenomena including how the solar wind blows and why its magnetic field lines form Archimedian spirals. Another of his creations, the α-Ω dynamo model affords us our understanding of how the magnetic fields of planets are maintained against resistive decay and why the Sun's magnetic field reverses every eleven years. —Peter Goldreich, Institute for Advanced Study, PrincetonI shall strongly recommend my students to read this book in addition to their standard reading . . . not only to clarify their understanding of cosmic magnetism but also to learn how to present their idea</t>
  </si>
  <si>
    <t>Eugene N. Parker is S. Chandrasekhar Distinguished Service Professor Emeritus of Physics and Astronomy at the University of Chicago.</t>
  </si>
  <si>
    <t>The Principia: The Authoritative Translation</t>
  </si>
  <si>
    <t>In his monumental 1687 work, Philosophiae Naturalis Principia Mathematica, known familiarly as the&amp;#160Principia, Isaac Newton laid out in mathematical terms the principles of time, force, and motion that have guided the development of modern physical science. Even after more than three centuries and the revolutions of Einsteinian relativity and quantum mechanics, Newtonian physics continues to account for many of the phenomena of the observed world, and Newtonian celestial dynamics is used to determine the orbits of our space vehicles. This authoritative, modern translation by I. Bernard Cohen and Anne Whitman, the first in more than 285 years, is based on the 1726 edition, the final revised version approved by Newton it includes extracts from the earlier editions, corrects errors found in earlier versions, and replaces archaic English with contemporary prose and up-to-date mathematical forms. Newton&amp;#39s principles describe acceleration, deceleration, and inertial movement fluid dynamics and the motions of the earth, moon, planets, and comets. A great work in itself, the&amp;#160Principia&amp;#160also revolutionized the methods of scientific investigation. It set forth the fundamental three laws of motion and the law of universal gravity, the physical principles that account for the Copernican system of the world as emended by Kepler, thus effectively ending controversy concerning the Copernican planetary system. &amp;#160 The translation-only edition of this preeminent work is truly accessible for today&amp;#39s scientists, scholars, and students.</t>
  </si>
  <si>
    <t>NewtonIsaac: I. Bernard Cohen&amp;#160(1914&amp;ndash2003) was Victor S. Thomas Professor of the History of Science at Harvard University. He was the author of Benjamin Franklin&amp;#39s Science,&amp;#160Interactions, and&amp;#160Science and the Founding Fathers.&amp;#160 &amp;#160Anne Whitman (1937&amp;ndash1984) was coeditor (with I. Bernard Cohen and Alexander Koyr&amp;eacute) of the Latin edition, with variant readings, of the&amp;#160Principia.&amp;#160 &amp;#160Julia Budenz, author of&amp;#160From the Gardens of Flora Baum, is a multilingual classicist and poet.</t>
  </si>
  <si>
    <t>Active Galactic Nuclei</t>
  </si>
  <si>
    <t>From the Central Black Hole to the Galactic Environment</t>
  </si>
  <si>
    <t>Krolik, Julian H.</t>
  </si>
  <si>
    <t>This is the first comprehensive treatment of active galactic nuclei--the cosmic powerhouses at the core of many distant galaxies. The term active galactic nuclei refers to quasars, radio galaxies, Seyfert galaxies, blazars, and related objects, all of which are believed to share a similar central engine--a supermassive black hole many times the mass of the Sun. Astrophysicists have studied these phenomena for the past several decades and have begun to develop a consensus about many of their properties and internal mechanisms. Julian Krolik, one of the world's leading authorities on the subject, sums up leading ideas from across the entire range of research, making this book an invaluable resource for astronomers, physicists interested in applications of the theory of gravitation, and graduate students. Krolik begins by addressing basic questions about active galactic nuclei: What are they? How can they be found? How do they evolve? He assesses the evidence for massive black holes and considers how they generate power by accretion. He discusses X-ray and g-ray emission, radio emission and jets, emission and absorption lines, anisotropic appearance, and the relationship between an active nucleus and its host galaxy. He explores the mysteries of what ignites, fuels, and extinguishes active galactic nuclei, and concludes with a general review of where the field now stands. The book is unique in paying careful attention to relevant physics as well as astronomy, reflecting in part the importance of general relativity to understanding active galactic nuclei. Clear, authoritative, and detailed, this is crucial reading for anyone interested in one of the most dynamic areas of astrophysics today.</t>
  </si>
  <si>
    <t xml:space="preserve"> Krolik treats almost every aspect of the AGN phenomenon, . . . . This global survey of AGN physics makes Krolik's book the most useful in the field for years. . . . [A] valuable reference for anybody interested in the physics of these cosmic powerhouses. ---Chris Reynolds, Nature A broad and thorough review of the standard model for AGN, including observational information and theoretical modeling. It will provide graduate and advanced undergraduate students with an excellent introduction to the field. ---Ruth A. Daly, Physics TodayWinner of the 1999 Award for Best Professional/Scholarly Book in Physics and Astronomy, Association of American Publishers</t>
  </si>
  <si>
    <t>Julian H. Krolik is Professor of Physics and Astronomy at The Johns Hopkins University. He has written widely on theoretical astrophysics, specializing in active galactic nuclei.</t>
  </si>
  <si>
    <t>Totally Random</t>
  </si>
  <si>
    <t>Why Nobody Understands Quantum Mechanics (A Serious Comic on Entanglement)</t>
  </si>
  <si>
    <t>Bub, Jeffrey / Bub, Tanya</t>
  </si>
  <si>
    <t xml:space="preserve"> CGN007000 COMICS &amp; GRAPHIC NOVELS / Nonfiction / General; SCI057000 SCIENCE / Physics / Quantum Theory; SCI075000 SCIENCE / Philosophy &amp; Social Aspects</t>
  </si>
  <si>
    <t>An eccentric comic  about the central mystery  of quantum mechanicsTotally Random is a comic for the serious reader who wants to really understand the central mystery of quantum mechanics--entanglement: what it is, what it means, and what you can do with it.Measure two entangled particles separately, and the outcomes are totally random. But compare the outcomes, and the particles seem as if they are instantaneously influencing each other at a distance—even if they are light-years apart. This, in a nutshell, is entanglement, and if it seems weird, then this book is for you. Totally Random is a graphic experiential narrative that unpacks the deep and insidious significance of the curious correlation between entangled particles to deliver a gut-feel glimpse of a world that is not what it seems. See for yourself how entanglement has led some of the greatest thinkers of our time to talk about crazy-sounding stuff like faster-than-light signaling, many worlds, and cats that are both dead and alive. Find out why it remains one of science's most paradigm-shaking discoveries. Join Niels Bohr's therapy session with the likes of Einstein, Schrödinger, and other luminaries and let go of your commonsense notion of how the world works. Use your new understanding of entanglement to do the seemingly impossible, like beat the odds in the quantum casino, or quantum encrypt a message to evade the Sphinx's all-seeing eye. But look out, or you might just get teleported back to the beginning of the book!A fresh and subversive look at our quantum world with some seriously funny stuff, Totally Random delivers a real understanding of entanglement that will completely change the way you think about the nature of physical reality.</t>
  </si>
  <si>
    <t xml:space="preserve"> A highly original approach to a very serious and difficult subject. —Nicolas Gisin, University of Geneva This book actually explains rather than just reports the key feature of quantum mechanics to a general audience. There is really nothing that compares to Totally Random. —Michel Janssen, University of Minnesota As the author of a massive textbook on quantum field theory, I am unusually qualified to say that I do not understand that which nobody understands, as per Feynman. Yet Totally Random, with its clever presentation tinged with sly humor, has enabled me to see more clearly the cloud of my incomprehension. —A. Zee, author of On Gravity: A Brief Tour of a Weighty Subject What a delight! Totally Random explores some of the strangest features of quantum theory—and introduces some of the most important new devices that exploit quantum weirdness—in a way that is accessible, smart, and funny. An entanglement page-turner! —David Kaiser, author of How the Hippies Saved Physics Lovely. Totally Random provides a better introduction to quantum mechanics than any textbook I’ve seen. —Simon DeDeo, Carnegie Mellon University and the Santa Fe Institute</t>
  </si>
  <si>
    <t>Tanya Bub is founder of 48th Ave Productions, a web development company. She lives in Victoria, British Columbia. Jeffrey Bub is Distinguished University Professor in the Department of Philosophy and the Institute for Physical Science and Technology at the University of Maryland, where he is also a fellow of the Joint Center for Quantum Information and Computer Science. His books include Bananaworld: Quantum Mechanics for Primates. He lives in Washington, DC.</t>
  </si>
  <si>
    <t>This volume provides a compact presentation of modern statistical physics at an advanced level. Beginning with questions on the foundations of statistical mechanics all important aspects of statistical physics are included, such as applications to ideal gases, the theory of quantum liquids and superconductivity and the modern theory of critical phenomena. Beyond that attention is given to new approaches, such as quantum field theory methods and non-equilibrium problems.</t>
  </si>
  <si>
    <t>I.Basic principles of StatisticsII.Gibbs DistributionIII.Classical Ideal GasIV.Quantum Ideal GasV.Condensed MatterVI.SuperconductivityVII.FluctuationsVIII.Phase Transitions and Critical PhenomenaIX.Linear ResponseX.Kinetic EquationsXI.Non-Equilibrium Statistical OperatorXII.Basics of the Modern Theory of Many-Particle SystemsAppendix A: Motion in Phase Space, Ergodicity and MixingAppendix B: Statistical Mechanics and Information Theory</t>
  </si>
  <si>
    <t xml:space="preserve"> The author of this book is devoted to the classical approach in statistical physics (usually related to equilibrium physics) – the presentation is given in such a way that reader with basic knowledge about this field can understand many of the presented aspects. […] This book is worth to be recommended.  Zentralblatt für Mathematik</t>
  </si>
  <si>
    <t>Magnetic Reconnection</t>
  </si>
  <si>
    <t>A Modern Synthesis of Theory, Experiment, and Observations</t>
  </si>
  <si>
    <t>Yamada, Masaaki</t>
  </si>
  <si>
    <t>61</t>
  </si>
  <si>
    <t xml:space="preserve"> SCI005000 SCIENCE / Physics / Astrophysics; SCI038000 SCIENCE / Physics / Magnetism; SCI055000 SCIENCE / Physics / General</t>
  </si>
  <si>
    <t>The essential introduction to magnetic reconnection—written by a leading pioneer of the fieldPlasmas comprise more than 99 percent of the visible universe and, wherever plasmas are, magnetic reconnection occurs. In this common and yet incompletely understood physical process, oppositely directed magnetic fields in a plasma meet, break, and then reconnect, converting the huge amounts of energy stored in magnetic fields into kinetic and thermal energy.  In Magnetic Reconnection, Masaaki Yamada offers an illuminating synthesis of modern research and advances on this important topic. Magnetic reconnection produces such phenomena as solar flares and the northern lights, and occurs in nuclear fusion devices. A better understanding of this crucial cosmic activity is essential to comprehending the universe and varied technological applications, such as satellite communications. Most of our knowledge of magnetic reconnection comes from theoretical and computational models and laboratory experiments, but space missions launched in recent years have added up-close observation and measurements to researchers’ tools. Describing the fundamental physics of magnetic reconnection, Yamada connects the theory with the latest results from laboratory experiments and space-based observations, including the Magnetic Reconnection Experiment (MRX) and the Magnetospheric Multiscale (MMS) Mission. He concludes by considering outstanding problems and laying out a road map for future research.Aimed at advanced graduate students and researchers in plasma astrophysics, solar physics, and space physics, Magnetic Reconnection provides cutting-edge information vital area of scientific investigation.</t>
  </si>
  <si>
    <t>“Masaaki Yamada’s illuminating perspective shines through in this unique book on magnetic reconnection, a vital process in space and laboratory plasma physics.”—Jim Burch, vice president of the Southwest Research Institute and principal investigator of MMS“Magnetic Reconnection synthesizes important results gathered over six decades, particularly regarding two-fluid aspects of magnetic reconnection and laboratory experiments. It will be valuable for readers unfamiliar with the topic of magnetic reconnection, and interested in gaining an insight into two-fluid/kinetic physics.”—David Pontin, University of Newcastle“This wonderful book looks at how our understanding of magnetic reconnection has developed from a classical concept based on magnetohydrodynamics (MHD) to a modern concept based on kinetic and two-fluid physics theory. Written by the longtime leader in the field, Magnetic Reconnection covers not only phenomena observed in laboratory and space plasmas, but also the role that reconnection plays in controlled nuclear fusion.”—Russell Kulsrud, Princeton University“This highly informative and well-organized book is by a leading experimental plasma physicist who has worked on the topic for several decades. Magnetic Reconnection emphasizes the synergism between lab and space measurements, which is an important theme that could have a major impact on future space missions and experiments.”—Ellen Zweibel, University of Wisconsin–Madison</t>
  </si>
  <si>
    <t>Masaaki Yamada is Distinguished Laboratory Research Fellow at the Princeton Plasma Physics Laboratory and head of the Magnetic Reconnection Experiment.</t>
  </si>
  <si>
    <t>101 Quantum Questions</t>
  </si>
  <si>
    <t>What You Need to Know About the World You Can't See</t>
  </si>
  <si>
    <t>Ford, Kenneth W.</t>
  </si>
  <si>
    <t xml:space="preserve"> PHI005000 PHILOSOPHY / Ethics &amp; Moral Philosophy; SCI051000 SCIENCE / Physics / Nuclear; SCI055000 SCIENCE / Physics / General; SCI057000 SCIENCE / Physics / Quantum Theory</t>
  </si>
  <si>
    <t>This reader-friendly, richly illustrated book provides an engaging overview of quantum physics, from “big ideas” like probability and uncertainty and conservation laws to the behavior of quarks and photons and neutrinos, and on to explanations of how a laser works and why black holes evaporate.</t>
  </si>
  <si>
    <t>ContentsIntroduction1. What is a quantum, anyway?2. Where do the laws of quantum physics hold sway?3. What is the correspondence principle?5. What is inside an atom?6. Why is solid matter solid if it is mostly empty space?7. How big is an electron? Is there anything inside it?8. How big is a nucleus? What is inside it?9. How big are protons and neutrons? What is inside them?10. What is Planck's constant and what is its significance?11. What is a photon?12. What is the photoelectric effect?13. What particles are believed to be fundamental? What particles are composite?14. What is the standard model?15. What are some quantum scales of distance?16. How far can one particle  reach out  to influence another one?&lt;div class='ch-level-2' class='start-page-38' clas</t>
  </si>
  <si>
    <t>In this entertaining and comprehensive overview, Ford, former director of the American Institute of Physics, manages to encapsulate modern physics while illuminating rather than befuddling the lay reader...By using humor and straight talk to answer questions that often bedevil the non-scientist who attempts to grasp this knotty subject, Ford has created an entertaining read and an excellent companion piece to more detailed popular treatments of modern physics.-- Publishers Weekly (starred review)Kenneth Ford's question-and-answer-style guide to the weirdness of the quantum realm is a clear and handy reference. Ford's easy-going prose will help you feel right at home at nature's tiniest and most counterintuitive scale.-- Amanda Gefter New ScientistAmong the slew of books published in the last several decades aiming to explain modern physics to the public, this work is surely one of the best.-- Jack W. Weigel Library Journal (starred review)This work provides the means for a lay reader to gain a basic understanding of much of the technical language and jargon that filters into popular accounts of quantum physics.-- D. B. Moss Choice</t>
  </si>
  <si>
    <t>FordKenneth W.: Kenneth W. Ford, retired director of the American Institute of Physics, is coauthor of Geons, Black Holes, and Quantum Foam: A Life in Physics.</t>
  </si>
  <si>
    <t>Dynamics and Evolution of Galactic Nuclei</t>
  </si>
  <si>
    <t>Merritt, David</t>
  </si>
  <si>
    <t>23</t>
  </si>
  <si>
    <t xml:space="preserve"> SCI004000 SCIENCE / Astronomy; SCI005000 SCIENCE / Physics / Astrophysics; SCI061000 SCIENCE / Physics / Relativity</t>
  </si>
  <si>
    <t>Deep within galaxies like the Milky Way, astronomers have found a fascinating legacy of Einstein's general theory of relativity: supermassive black holes. Connected to the evolution of the galaxies that contain these black holes, galactic nuclei are the sites of uniquely energetic events, including quasars, stellar tidal disruptions, and the generation of gravitational waves. This textbook is the first comprehensive introduction to dynamical processes occurring in the vicinity of supermassive black holes in their galactic environment. Filling a critical gap, it is an authoritative resource for astrophysics and physics graduate students, and researchers focusing on galactic nuclei, the astrophysics of massive black holes, galactic dynamics, and gravitational wave detection. It is an ideal text for an advanced graduate-level course on galactic nuclei and as supplementary reading in graduate-level courses on high-energy astrophysics and galactic dynamics.  David Merritt summarizes the theoretical work of the last three decades on the evolution of galactic nuclei, the formation of massive black holes, and the interaction between black holes and stars. He explores in depth such important topics as observations of galactic nuclei, dynamical models, weighing black holes, motion near supermassive black holes, evolution of nuclei due to gravitational encounters, loss cone theory, and binary supermassive black holes. Self-contained and up-to-date, the textbook includes a summary of the current literature and previously unpublished work by the author.  For researchers working on active galactic nuclei, galaxy evolution, and the generation of gravitational waves, this book will be an essential resource.</t>
  </si>
  <si>
    <t xml:space="preserve"> Merritt is one of the most highly regarded astrophysical dynamicists in the field. Excellent, complete, and well-balanced, Dynamics and Evolution of Galactic Nuclei reflects his rigorous work. —Bradley Peterson, Ohio State University A leading expert on the dynamics of galactic nuclei, and of stars near massive black holes, Merritt has led many of the advances in our understanding of these systems. His very timely book fills a large gap in the literature of stellar dynamics and covers all the material that is required to embark on research in this field. —Tal Alexander, Weizmann Institute of Science This direct, clear, and authoritative book shows Merritt's extensive experience with the techniques needed to understand the motions of stars in galaxies. It will be used as a reference by those who interpret the observations of stellar motions in galactic nuclei and will serve as a basis for further theoretical work. —Tim de Zeeuw, European Southern Observatory [T]his is a book that would be useful to anybody interested in the astrophysics of galaxies. . . . I can recommend this book enthusiastically. ---Anvar Shukurov, Geophysical &amp;ampamp Astrophysical Fluid Dynamics</t>
  </si>
  <si>
    <t>David Merritt is professor of physics at the Rochester Institute of Technology..</t>
  </si>
  <si>
    <t>Concepts of Mass in Contemporary Physics and Philosophy</t>
  </si>
  <si>
    <t>Jammer, Max</t>
  </si>
  <si>
    <t>The concept of mass is one of the most fundamental notions in physics, comparable in importance only to those of space and time. But in contrast to the latter, which are the subject of innumerable physical and philosophical studies, the concept of mass has been but rarely investigated. Here Max Jammer, a leading philosopher and historian of physics, provides a concise but comprehensive, coherent, and self-contained study of the concept of mass as it is defined, interpreted, and applied in contemporary physics and as it is critically examined in the modern philosophy of science. With its focus on theories proposed after the mid-1950s, the book is the first of its kind, covering the most recent experimental and theoretical investigations into the nature of mass and its role in modern physics, from the realm of elementary particles to the cosmology of galaxies. The book begins with an analysis of the persistent difficulties of defining inertial mass in a noncircular manner and discusses the related question of whether mass is an observational or a theoretical concept. It then studies the notion of mass in special relativity and the delicate problem of whether the relativistic rest mass is the only legitimate notion of mass and whether it is identical with the classical (Newtonian) mass. This is followed by a critical analysis of the different derivations of the famous mass-energy relationship E = mc2 and its conflicting interpretations. Jammer then devotes a chapter to the distinction between inertial and gravitational mass and to the various versions of the so-called equivalence principle with which Newton initiated his Principia but which also became the starting point of Einstein's general relativity, which supersedes Newtonian physics. The book concludes with a presentation of recently proposed global and local dynamical theories of the origin and nature of mass. Destined to become a much-consulted reference for philosophers and physicists,</t>
  </si>
  <si>
    <t>An interesting and stimulating mix of physics and philosophical issues. . .Jammer has produced a fascinating look into the nature of a quantity that most of us take for granted . . . and its also fun to read.---Barry R. Holstein, American Scientist Professor Max Jammer's book is a significant and important contribution to the conceptual foundations of physics, especially in the manner in which it explores how the concept of mass occurs in the context of gravitational and space-time theories. —Ronald Anderson, Boston College Concepts of Mass in Contemporary Physics and Philosophy addresses an important issue, covering a large swathe of territory and presenting technical results in clear and accessible way. There is no comparable study of mass in the field, and the need for a synoptic review is obvious. Philosophers and historians of science, who often lack the technical expertise to evaluate the work of physicists, will find the book very useful. Physicists, too, will value the book, particularly because it brings together results that are widely dispersed in the literature. —Tim Maudlin, Rutgers UniversityA valuable and badly needed account that manages to be undogmatic, comprehensive and accessible. . . . I can strongly recommend this beautifully written and accessible book.---Andrew Pinsent, Physics World[Jammer's] contributions to the conceptual foundations of physics have been, and continue to be, both fruitful and enlightening.---Jonathan Bain, Physics TodayThe book reads likes an engaging, well-planned lecture, with many a historical aside and opinionated excursion.</t>
  </si>
  <si>
    <t>Max Jammer, born in Berlin, Germany, is Research Professor of Physics at Bar-Ilan University, where he was formerly President and Rector. His books, translated into many languages, include Concepts of Space (with a foreword by Albert Einstein), The Conceptual Development of Quantum Mechanics, The Philosophy of Quantum Mechanics, and, most recently, Einstein and Religion (Princeton). Among the awards he has received are the Israel Prize and the Monograph Prize of the American Academy of Arts and Sciences.</t>
  </si>
  <si>
    <t>Intimate Alien</t>
  </si>
  <si>
    <t>The Hidden Story of the UFO</t>
  </si>
  <si>
    <t>Halperin, David J.</t>
  </si>
  <si>
    <t>Spiritual Phenomena</t>
  </si>
  <si>
    <t>Stanford University Press</t>
  </si>
  <si>
    <t xml:space="preserve"> OCC025000 BODY, MIND &amp; SPIRIT / UFOs &amp; Extraterrestrials; PSY045060 PSYCHOLOGY / Movements / Jungian; REL075000 RELIGION / Psychology of Religion</t>
  </si>
  <si>
    <t>A voyage of exploration to the outer reaches of our inner lives. UFOs are a myth, says David J. Halperin—but myths are real. The power and fascination of the UFO has nothing to do with space travel or life on other planets. It's about us, our longings and terrors, and especially the greatest terror of all: the end of our existence. This is a book about UFOs that goes beyond believing in them or debunking them and to a fresh understanding of what they tell us about ourselves as individuals, as a culture, and as a species. In the 1960s, Halperin was a teenage UFOlogist, convinced that flying saucers were real and that it was his life's mission to solve their mystery. He would become a professor of religious studies, with traditions of heavenly journeys his specialty. With Intimate Alien, he looks back to explore what UFOs once meant to him as a boy growing up in a home haunted by death and what they still mean for millions, believers and deniers alike. From the prehistoric Balkans to the deserts of New Mexico, from the biblical visions of Ezekiel to modern abduction encounters, Intimate Alien traces the hidden story of the UFO. It's a human story from beginning to end, no less mysterious and fantastic for its earthliness. A collective cultural dream, UFOs transport us to the outer limits of that most alien yet intimate frontier, our own inner space.</t>
  </si>
  <si>
    <t>Contents and Abstracts0Introduction chapter abstractSome believe in UFOs others debunk and even ridicule the whole idea. I neither believe nor debunk. I approach UFOs as a mythology, a collective dream of our culture or even our entire species, as rich and profound as the great mythologies of the ancient world. When the myth takes visible form, experienced as something unknown and alien, it's akin to what our ancestors would have called a  vision of God.  It doesn't take place only, or even authentically, in the sky. It's a human phenomenon, encompassing those who experience it and those who mock it, believers and debunkers alike. The UFO is the mystery of them all, or more correctly the mystery of us.1Confessions of a Teenage UFOlogist chapter abstractThe UFO story I know best is my own. I was not quite thirteen when I became persuaded, with the sudden force of a religious conversion, that UFOs are real and that it was my destined mission to solve their mystery. UFOs were a perfect mythic expression for the ultimate alien, namely my mother's approaching death, that had invaded my familiar skies. The suppression of the truth about UFOs by mysterious agencies, mirroring my family's refusal to speak of the disease draining my mother's life, seemed to me a self-evident fact. After she died, when I was sixteen, my conviction faded. But it left me with a keen sense of the power and fascination of the UFO myth in which I'd believed, and how it might help us come to terms with our finite lives.&lt;span class</t>
  </si>
  <si>
    <t xml:space="preserve">Jacques Vallée: It takes a classical scholar to fully challenge the belief in flying saucers, and David J. Halperin is the right expert for the job. Nearly fifty years after we realized we were pursuing the same mystery, I am delighted to see he has valiantly continued on this colorful and occasionally terrifying path. Jesse Walker: David Halperin doesn't believe in the literal reality of flying saucers, but he understands that they needn't physically exist to teach us lessons about a culture that sees them. Part folklorist and part psychologist, Halperin reads our UFO mythos like an alienist analyzing an extended collective dream. Jeffrey J. Kripal: On one level, this is a book about the UFO phenomenon. On another, this is a book about how a scholar of religion comes to be. Dean Radin: Whatever it is, the UFO is a real phenomenon. What David Halperin explores is how to interpret phenomena that are neither imagination nor physics but somehow both. Intimate Alien is a thoroughly fascinating dive into a third domain, a genuine twilight zone that is perpetually shimmering between mind and matter. </t>
  </si>
  <si>
    <t>David J. Halperin taught Jewish studies in the Department of Religious Studies at the University of North Carolina, Chapel Hill, until his retirement in 2000. He has published five nonfiction books on Jewish mysticism and messianism, as well as the coming-of-age novel Journal of a UFO Investigator: A Novel (2011). He blogs about UFOs, religion, and related subjects at www.davidhalperin.net.</t>
  </si>
  <si>
    <t>Modern Astrodynamics</t>
  </si>
  <si>
    <t>Fundamentals and Perturbation Methods</t>
  </si>
  <si>
    <t>Allman, Mark C. / Bond, Victor R.</t>
  </si>
  <si>
    <t>Newton's laws of motion and his universal law of gravitation described mathematically the motion of two bodies undergoing mutual gravitational attraction. However, it is impossible to solve analytically the equation of motion for three gravitationally interacting bodies. This book discusses some techniques used to obtain numerical solutions of the equations of motion for planets and satellites, which are of fundamental importance to solar-system dynamicists and to those involved in planning the orbits of artificial satellites. The first part introduces the classical two-body problem and solves it by rigorously developing the six integrals of the motion, starting from Newton's three laws of motion and his law of gravitation and then using vector algebra to develop the integrals. The various forms of the solution flow naturally from the integrals. In the second part, several modern perturbation techniques are developed and applied to cases of practical importance. For example, the perturbed two-body problem for an oblate planet or for a nonsymmetric rotating planet is considered, as is the effect of drag on a satellite. The two-body problem is regularized, and the nonlinear differential equation is thereby transformed to a linear one by further embedding several of the integrals. Finally, a brief sketch of numerical methods is given, as the perturbation equations must be solved by numerical rather than by analytical methods.</t>
  </si>
  <si>
    <t xml:space="preserve"> The book brings primarily a very good theoretical insight into modern problems of astrodynamics. Moreover, it brings even a survey of numerical methods to be used to solve practical orbital problems. </t>
  </si>
  <si>
    <t>Victor R. Bond and Mark C. Allman are Senior Engineers for McDonnell Douglas Space Science Corporation.</t>
  </si>
  <si>
    <t>On Physics and Philosophy</t>
  </si>
  <si>
    <t>d'Espagnat, Bernard</t>
  </si>
  <si>
    <t xml:space="preserve"> PHI000000 PHILOSOPHY / General; SCI057000 SCIENCE / Physics / Quantum Theory; SCI075000 SCIENCE / Philosophy &amp; Social Aspects</t>
  </si>
  <si>
    <t>Among the great ironies of quantum mechanics is not only that its conceptual foundations seem strange even to the physicists who use it, but that philosophers have largely ignored it. Here, Bernard d'Espagnat argues that quantum physics--by casting doubts on once hallowed concepts such as space, material objects, and causality-demands serious reconsideration of most of traditional philosophy. On Physics and Philosophy is an accessible, mathematics-free reflection on the philosophical meaning of the quantum revolution, by one of the world's leading authorities on the subject. D'Espagnat presents an objective account of the main guiding principles of contemporary physics-in particular, quantum mechanics-followed by a look at just what consequences these should imply for philosophical thinking.  The author begins by describing recent discoveries in quantum physics such as nonseparability, and explicating the significance of contemporary developments such as decoherence. Then he proceeds to set various philosophical theories of knowledge--such as materialism, realism, Kantism, and neo-Kantism--against the conceptual problems quantum theory raises. His overall conclusion is that while the physical implications of quantum theory suggest that scientific knowledge will never truly describe mind-independent reality, the notion of such an ultimate reality--one we can never access directly or rationally and which he calls  veiled reality --remains conceptually necessary nonetheless.</t>
  </si>
  <si>
    <t xml:space="preserve"> This book takes the theme of d'Espagnat's influential Veiled Reality and develops it into a 'world view,' as he calls it. This extensive treatment is rich in detailed arguments, deft rebuttal of rival viewpoints, and historical perspectives. —Arthur G. Zajonc, Amherst College, coauthor of The Quantum Challenge Here, d'Espagnat discusses virtually all the central philosophical issues related to quantum mechanics and its interpretation. The book is nontechnical, presupposing no previous knowledge of science or philosophy. It is a pleasure to read. —Andrew Z. Wayne, University of Guelph, coeditor of Ontological Aspects of Quantum Field Theory D'Espagnat has performed an intellectual feat by distilling the essential conceptual puzzles of quantum mechanics into a few core principles without relying on any mathematical formalism, and in a very readable style at that. At the same time, this book is not some trendy everyman's guide to the exotic features of quantum physics, with some philosophical commentary—but a work of mature scholarship. —Jeffrey Bub, University of Maryland, author of Interpreting the Quantum World With exceptional scientific, historical, and philosophical insights, d'Espagnat examines the implications of recent developments in quantum physics for philosophy and the implications of philosophical reflections for the understanding of fundamental physics. D'Espagnat's book not only challenges ingrained ways of thinking it is indeed a visionary and critical reorientation for both physics and philosophy. —Tian Yu Cao, Boston University Bernard d'Espagnat is an accomplished theoretical physicist and philosopher, whose two disciplines are interrelated in the present book. He conclusively argues that features of quantum mechanics—particularly the Uncertainty Principle, the nonlocality exhibited by entangled systems, and the measurement problem—revolutionize epistemology and metaphysics. His n</t>
  </si>
  <si>
    <t>Bernard d'Espagnat is professor emeritus of physics at the University of Paris-Orsay, where he was director of the Laboratory of Theoretical Physics and Elementary Particles from 1970 to 1987, and winner of the 2009 Templeton Prize. His books include the classic Conceptual Foundations of Quantum Mechanics and Veiled Reality.</t>
  </si>
  <si>
    <t>Astronomy through the Ages</t>
  </si>
  <si>
    <t>The Story of the Human Attempt to Understand the Universe</t>
  </si>
  <si>
    <t>Wilson, Robert</t>
  </si>
  <si>
    <t>5215</t>
  </si>
  <si>
    <t>When astronomers today look up at the night sky they picture a spectacular and infinite universe--full of pulsars, quasars, and black holes and ruled by arcane laws of space and time. Once, ancient astronomers looked up and saw only points of light tracing calm movements across the heavens. But they too were moved to wonder about the meaning of what they saw. In Astronomy through the Ages, Sir Robert Wilson tells the story of how our understanding of the universe has evolved through history--of how the sedate and stable star field of ancient times has been replaced by the vast and explosive universe we know today. Wilson, one of the most distinguished astronomers of the twentieth century, begins by tracing the astronomical studies of the ancient Babylonians, Egyptians, and Greeks and reviews important early contributions from India, China, and the Islamic world. He explains the development of the sun-centered model of the universe in Renaissance Europe. He then tells how the development of the telescope, photography, and spectroscopy pushed back the limits of the observable universe and eventually brought astronomy into the twentieth century. Finally, he describes the rapid advances in radio and space astronomy and other methods over the past fifty years that have ushered in a new  golden age  of astronomy. These advances have not only allowed observation of deep space but also enabled scientists to unlock the secrets of the universe itself from its origin to its possible fate. Wilson himself has played an important role in these discoveries as the developer of one of the most successful astronomical satellites ever launched, the International Ultraviolet Explorer. While focusing on the human side of astronomical discovery, Wilson also provides readers with a basic understanding of difficult concepts, explaining relativity and quantum mechanics without using technical language or mathematics. Remarkable in its scope and clarity,Astronomy through the Age</t>
  </si>
  <si>
    <t>Any reasonably intelligent non-astronomer will find in this book a great deal to interest him, and if he has imagination he will be enthralled by it. . . . It is written with an enthusiastic dignity and it well reflects the excitement and the majesty of its subject.</t>
  </si>
  <si>
    <t>Magneto-optics</t>
  </si>
  <si>
    <t>An introduction</t>
  </si>
  <si>
    <t>Fumagalli, Paul / Schoenes, Joachim</t>
  </si>
  <si>
    <t xml:space="preserve"> SCI022000 SCIENCE / Physics / Electromagnetism; SCI050000 SCIENCE / Nanoscience; SCI053000 SCIENCE / Physics / Optics &amp; Light; SCI057000 SCIENCE / Physics / Quantum Theory; TEC008000 Technology &amp; Engineering / Electronics / General; TEC008080 Technology &amp; Engineering / Electronics / Optoelectronics; TEC021000 Technology &amp; Engineering / Materials Science / General</t>
  </si>
  <si>
    <t>This work gives a concise but comprehensive introduction to theory, calculus, and typical experimental set-up used for magneto-optics. Magneto-optics describes in general any interaction between electromagnetic radiation and materials which are either magnetic or in a magnetic field. This book focuses on the spectral range between near-infrared and near ultraviolet light because it can be experimentally investigated using simple quartz optics.</t>
  </si>
  <si>
    <t>Paul Fumagalli, Freie Universität Berlin, Berlin, Germany Joachim Schoenes, Geroldswil, Switzerland.</t>
  </si>
  <si>
    <t>General Relativity: The most beautiful of theories</t>
  </si>
  <si>
    <t>Applications and trends after 100 years</t>
  </si>
  <si>
    <t>Rovelli, Carlo</t>
  </si>
  <si>
    <t>28</t>
  </si>
  <si>
    <t xml:space="preserve"> SCI033000 SCIENCE / Gravity; SCI040000 SCIENCE / Physics / Mathematical &amp; Computational; SCI055000 SCIENCE / Physics / General</t>
  </si>
  <si>
    <t>Generalising Newton's law of gravitation, general relativity is one of the pillars of modern physics. While applications in the beginning were restricted to isolated effects such as a proper understanding of Mercury's orbit, the second half of the twentieth century saw a massive development of applications. These include cosmology, gravitational waves, and even very practical results for satellite based positioning systems as well as different approaches to unite general relativity with another very successful branch of physics &amp;#8211 quantum theory. On the occassion of general relativity's centennial, leading scientists in the different branches of gravitational research review the history and recent advances in the main fields of applications of the theory, which was referred to by Lev Landau as  the most beautiful of the existing physical theories . Contributions from:   Andy C. Fabian, AnthonyL. Lasenby, Astrophysical black Holes Neil Ashby, GNSS and other applications of General Relativity Gene Byrd, Arthur Chernin, Pekka Teerikorpi, Mauri Vaaltonen,Observations of general Relativity at strong and weaks limits Ignazio Ciufolini, General Relativity and dragging of inertial frames Carlo Rovelli, The strange world of quantum spacetime</t>
  </si>
  <si>
    <t>Carlo Rovelli, Universitè de la Mèditerranèe, Marseille, France.</t>
  </si>
  <si>
    <t>Self-rolled Micro- and Nanoarchitectures</t>
  </si>
  <si>
    <t>Topological and Geometrical Effects</t>
  </si>
  <si>
    <t>Fomin, Vladimir M.</t>
  </si>
  <si>
    <t xml:space="preserve"> SCI050000 SCIENCE / Nanoscience; SCI055000 SCIENCE / Physics / General</t>
  </si>
  <si>
    <t>The work shows the fascination of topology- and geometry-governed properties of self-rolled micro- and nanoarchitectures. The author provides an in-depth representation of the advanced theoretical and numerical models for analyzing key effects, which underlie engineering of transport, superconducting and optical properties of micro- and nanoarchitectures.</t>
  </si>
  <si>
    <t xml:space="preserve"> Das Buch ist für Studierende geeignet, die sich einen breiten Überblick über die geometrischen und topologischenAspekte verschiedener Festkörpersysteme verschaffen wollen. Fachleuten aus den Gebieten vonNanophysik und Nanotechnologien bietet es einen fachübergreifenden Wissenstransfer.  Priv.-Doz. Dr. habil. OleksandrV. Dobrovolskiy in: Physik Journal 20 (2021) Nr. 1, 62-63</t>
  </si>
  <si>
    <t>Vladimir M. Fomin, Dresden, Germany.</t>
  </si>
  <si>
    <t>Nonlinear Dynamics</t>
  </si>
  <si>
    <t>Non-Integrable Systems and Chaotic Dynamics</t>
  </si>
  <si>
    <t>Borisov, Alexander B. / Zverev, Vladimir V.</t>
  </si>
  <si>
    <t>36</t>
  </si>
  <si>
    <t>This monograph reviews advanced topics in the area of nonlinear dynamics. Starting with theory of integrable systems &amp;#8211 including methods to find and verify integrability &amp;#8211 the remainder of the book is devoted to non-integrable systems with an emphasis on dynamical chaos. Topics include structural stability, mechanisms of emergence of irreversible behaviour in deterministic systems as well as chaotisation occurring in dissipative systems.</t>
  </si>
  <si>
    <t xml:space="preserve"> The technical calculations are done in detail. The book is a helpful addition to the topics considered in nonlinear dynamics, and for a student starting out with nonlinear dynamics this could be the ideal book. W.-H. Steeb in: Mathematical Reviews Clippings 7/2017, S. 3</t>
  </si>
  <si>
    <t>A. B. Borisov, Institute of Metal Physics, Ekaterinburg, Russia,V. V. Zverev, Ural Federal University, Ekaterinburg, Russia.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</si>
</sst>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6"/>
      <color theme="1"/>
      <name val="Calibri"/>
      <family val="2"/>
      <scheme val="minor"/>
    </font>
    <font>
      <b/>
      <sz val="12"/>
      <name val="Times New Roman"/>
      <family val="1"/>
    </font>
    <font>
      <b/>
      <sz val="10"/>
      <name val="Arial"/>
      <family val="2"/>
    </font>
    <font>
      <sz val="16"/>
      <color rgb="FFFFFFF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0000"/>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applyAlignment="1">
      <alignment horizontal="left"/>
    </xf>
    <xf numFmtId="1" fontId="1" fillId="0" borderId="0" xfId="0" applyNumberFormat="1" applyFont="1" applyAlignment="1">
      <alignment horizontal="left"/>
    </xf>
    <xf numFmtId="1" fontId="2"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49" fontId="2" fillId="0" borderId="0" xfId="0" applyNumberFormat="1" applyFont="1" applyAlignment="1">
      <alignment horizontal="left" vertical="center" wrapText="1"/>
    </xf>
    <xf numFmtId="14" fontId="2" fillId="0" borderId="0" xfId="0" applyNumberFormat="1"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2" borderId="0" xfId="0" applyFont="1" applyFill="1" applyAlignment="1">
      <alignment horizontal="left" vertical="center"/>
    </xf>
    <xf numFmtId="1" fontId="2" fillId="2" borderId="0" xfId="0" applyNumberFormat="1" applyFont="1" applyFill="1" applyAlignment="1">
      <alignment horizontal="left" vertical="center" wrapText="1"/>
    </xf>
    <xf numFmtId="0" fontId="0" fillId="0" borderId="0" xfId="0" applyAlignment="1">
      <alignment horizontal="left"/>
    </xf>
    <xf numFmtId="1" fontId="0" fillId="0" borderId="0" xfId="0" applyNumberFormat="1" applyAlignment="1">
      <alignment horizontal="left"/>
    </xf>
    <xf numFmtId="49" fontId="0" fillId="0" borderId="0" xfId="0" applyNumberFormat="1" applyAlignment="1">
      <alignment horizontal="left"/>
    </xf>
    <xf numFmtId="14" fontId="0" fillId="0" borderId="0" xfId="0" applyNumberFormat="1" applyAlignment="1">
      <alignment horizontal="left"/>
    </xf>
    <xf numFmtId="0" fontId="0" fillId="0" borderId="0" xfId="0" applyAlignment="1">
      <alignment horizontal="center"/>
    </xf>
    <xf numFmtId="0" fontId="4" fillId="3" borderId="0" xfId="0" applyFont="1" applyFill="1" applyAlignment="1">
      <alignment horizontal="left"/>
    </xf>
    <xf numFmtId="1" fontId="4" fillId="3" borderId="0" xfId="0" applyNumberFormat="1" applyFont="1" applyFill="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2</xdr:row>
      <xdr:rowOff>276225</xdr:rowOff>
    </xdr:to>
    <xdr:pic>
      <xdr:nvPicPr>
        <xdr:cNvPr id="2" name="Picture 1">
          <a:extLst>
            <a:ext uri="{FF2B5EF4-FFF2-40B4-BE49-F238E27FC236}">
              <a16:creationId xmlns:a16="http://schemas.microsoft.com/office/drawing/2014/main" id="{3ADB8AE6-E603-0D11-8B00-E32F4B49FC52}"/>
            </a:ext>
          </a:extLst>
        </xdr:cNvPr>
        <xdr:cNvPicPr>
          <a:picLocks noChangeAspect="1"/>
        </xdr:cNvPicPr>
      </xdr:nvPicPr>
      <xdr:blipFill>
        <a:blip xmlns:r="http://schemas.openxmlformats.org/officeDocument/2006/relationships" r:embed="rId1"/>
        <a:stretch>
          <a:fillRect/>
        </a:stretch>
      </xdr:blipFill>
      <xdr:spPr>
        <a:xfrm>
          <a:off x="0" y="0"/>
          <a:ext cx="1333500"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07"/>
  <sheetViews>
    <sheetView tabSelected="1" workbookViewId="0">
      <selection activeCell="E7" sqref="E7"/>
    </sheetView>
  </sheetViews>
  <sheetFormatPr defaultRowHeight="15"/>
  <sheetData>
    <row r="1" spans="1:35">
      <c r="A1" s="16"/>
      <c r="B1" s="16"/>
      <c r="C1" s="16"/>
    </row>
    <row r="2" spans="1:35">
      <c r="A2" s="16"/>
      <c r="B2" s="16"/>
      <c r="C2" s="16"/>
    </row>
    <row r="3" spans="1:35" ht="22.5" customHeight="1">
      <c r="A3" s="16"/>
      <c r="B3" s="16"/>
      <c r="C3" s="16"/>
    </row>
    <row r="4" spans="1:35" s="17" customFormat="1" ht="21">
      <c r="A4" s="17" t="s">
        <v>0</v>
      </c>
      <c r="B4" s="18"/>
      <c r="C4" s="18"/>
      <c r="D4" s="18"/>
    </row>
    <row r="5" spans="1:35" s="17" customFormat="1" ht="21">
      <c r="A5" s="17" t="s">
        <v>1</v>
      </c>
      <c r="B5" s="18"/>
      <c r="C5" s="18"/>
      <c r="D5" s="18"/>
    </row>
    <row r="6" spans="1:35" s="1" customFormat="1" ht="21">
      <c r="B6" s="2"/>
      <c r="C6" s="2"/>
      <c r="D6" s="2"/>
    </row>
    <row r="7" spans="1:35" s="12" customFormat="1" ht="45.75">
      <c r="A7" s="3" t="s">
        <v>2</v>
      </c>
      <c r="B7" s="3" t="s">
        <v>3</v>
      </c>
      <c r="C7" s="3" t="s">
        <v>4</v>
      </c>
      <c r="D7" s="3" t="s">
        <v>5</v>
      </c>
      <c r="E7" s="4" t="s">
        <v>6</v>
      </c>
      <c r="F7" s="4" t="s">
        <v>7</v>
      </c>
      <c r="G7" s="5" t="s">
        <v>8</v>
      </c>
      <c r="H7" s="4" t="s">
        <v>9</v>
      </c>
      <c r="I7" s="4" t="s">
        <v>10</v>
      </c>
      <c r="J7" s="5" t="s">
        <v>11</v>
      </c>
      <c r="K7" s="5" t="s">
        <v>12</v>
      </c>
      <c r="L7" s="6" t="s">
        <v>13</v>
      </c>
      <c r="M7" s="5" t="s">
        <v>14</v>
      </c>
      <c r="N7" s="7" t="s">
        <v>15</v>
      </c>
      <c r="O7" s="4" t="s">
        <v>16</v>
      </c>
      <c r="P7" s="5" t="s">
        <v>17</v>
      </c>
      <c r="Q7" s="8" t="s">
        <v>18</v>
      </c>
      <c r="R7" s="5" t="s">
        <v>19</v>
      </c>
      <c r="S7" s="8" t="s">
        <v>20</v>
      </c>
      <c r="T7" s="8" t="s">
        <v>21</v>
      </c>
      <c r="U7" s="9" t="s">
        <v>22</v>
      </c>
      <c r="V7" s="9" t="s">
        <v>23</v>
      </c>
      <c r="W7" s="9" t="s">
        <v>24</v>
      </c>
      <c r="X7" s="5" t="s">
        <v>25</v>
      </c>
      <c r="Y7" s="5" t="s">
        <v>26</v>
      </c>
      <c r="Z7" s="4" t="s">
        <v>27</v>
      </c>
      <c r="AA7" s="4" t="s">
        <v>28</v>
      </c>
      <c r="AB7" s="4" t="s">
        <v>29</v>
      </c>
      <c r="AC7" s="4" t="s">
        <v>30</v>
      </c>
      <c r="AD7" s="10" t="s">
        <v>31</v>
      </c>
      <c r="AE7" s="11" t="s">
        <v>32</v>
      </c>
      <c r="AF7" s="11" t="s">
        <v>33</v>
      </c>
      <c r="AG7" s="5" t="s">
        <v>34</v>
      </c>
      <c r="AH7" s="5" t="s">
        <v>35</v>
      </c>
      <c r="AI7" s="5" t="s">
        <v>36</v>
      </c>
    </row>
    <row r="8" spans="1:35" s="12" customFormat="1">
      <c r="A8" s="12">
        <v>563137</v>
      </c>
      <c r="B8" s="13">
        <v>9781400839087</v>
      </c>
      <c r="C8" s="13"/>
      <c r="D8" s="13"/>
      <c r="F8" s="12" t="s">
        <v>37</v>
      </c>
      <c r="H8" s="12" t="s">
        <v>38</v>
      </c>
      <c r="J8" s="12">
        <v>1</v>
      </c>
      <c r="K8" s="12" t="s">
        <v>39</v>
      </c>
      <c r="L8" s="14" t="s">
        <v>40</v>
      </c>
      <c r="M8" s="12" t="s">
        <v>41</v>
      </c>
      <c r="N8" s="15">
        <v>40532</v>
      </c>
      <c r="O8" s="12">
        <v>2011</v>
      </c>
      <c r="P8" s="12" t="s">
        <v>42</v>
      </c>
      <c r="Q8" s="12">
        <v>560</v>
      </c>
      <c r="S8" s="12">
        <v>10</v>
      </c>
      <c r="U8" s="12" t="s">
        <v>43</v>
      </c>
      <c r="V8" s="12" t="s">
        <v>44</v>
      </c>
      <c r="W8" s="12" t="s">
        <v>44</v>
      </c>
      <c r="X8" s="12" t="s">
        <v>45</v>
      </c>
      <c r="Z8" s="12" t="s">
        <v>46</v>
      </c>
      <c r="AB8" s="12" t="s">
        <v>47</v>
      </c>
      <c r="AC8" s="12" t="s">
        <v>48</v>
      </c>
      <c r="AD8" s="12">
        <v>228.95</v>
      </c>
      <c r="AE8" s="13"/>
      <c r="AF8" s="13"/>
      <c r="AG8" s="12" t="str">
        <f>HYPERLINK("https://doi.org/10.1515/9781400839087")</f>
        <v>https://doi.org/10.1515/9781400839087</v>
      </c>
      <c r="AI8" s="12" t="s">
        <v>49</v>
      </c>
    </row>
    <row r="9" spans="1:35" s="12" customFormat="1">
      <c r="A9" s="12">
        <v>581961</v>
      </c>
      <c r="B9" s="13">
        <v>9780822388128</v>
      </c>
      <c r="C9" s="13"/>
      <c r="D9" s="13"/>
      <c r="F9" s="12" t="s">
        <v>50</v>
      </c>
      <c r="G9" s="12" t="s">
        <v>51</v>
      </c>
      <c r="H9" s="12" t="s">
        <v>52</v>
      </c>
      <c r="J9" s="12">
        <v>1</v>
      </c>
      <c r="M9" s="12" t="s">
        <v>53</v>
      </c>
      <c r="N9" s="15">
        <v>39274</v>
      </c>
      <c r="O9" s="12">
        <v>2006</v>
      </c>
      <c r="P9" s="12" t="s">
        <v>42</v>
      </c>
      <c r="Q9" s="12">
        <v>541</v>
      </c>
      <c r="S9" s="12">
        <v>10</v>
      </c>
      <c r="U9" s="12" t="s">
        <v>43</v>
      </c>
      <c r="V9" s="12" t="s">
        <v>54</v>
      </c>
      <c r="W9" s="12" t="s">
        <v>54</v>
      </c>
      <c r="X9" s="12" t="s">
        <v>55</v>
      </c>
      <c r="Z9" s="12" t="s">
        <v>56</v>
      </c>
      <c r="AA9" s="12" t="s">
        <v>57</v>
      </c>
      <c r="AB9" s="12" t="s">
        <v>58</v>
      </c>
      <c r="AC9" s="12" t="s">
        <v>59</v>
      </c>
      <c r="AD9" s="12">
        <v>169.95</v>
      </c>
      <c r="AE9" s="13"/>
      <c r="AF9" s="13"/>
      <c r="AG9" s="12" t="str">
        <f>HYPERLINK("https://doi.org/10.1515/9780822388128")</f>
        <v>https://doi.org/10.1515/9780822388128</v>
      </c>
      <c r="AI9" s="12" t="s">
        <v>49</v>
      </c>
    </row>
    <row r="10" spans="1:35" s="12" customFormat="1">
      <c r="A10" s="12">
        <v>575394</v>
      </c>
      <c r="B10" s="13">
        <v>9780691197050</v>
      </c>
      <c r="C10" s="13"/>
      <c r="D10" s="13"/>
      <c r="F10" s="12" t="s">
        <v>60</v>
      </c>
      <c r="G10" s="12" t="s">
        <v>61</v>
      </c>
      <c r="H10" s="12" t="s">
        <v>62</v>
      </c>
      <c r="J10" s="12">
        <v>1</v>
      </c>
      <c r="K10" s="12" t="s">
        <v>63</v>
      </c>
      <c r="L10" s="14" t="s">
        <v>64</v>
      </c>
      <c r="M10" s="12" t="s">
        <v>41</v>
      </c>
      <c r="N10" s="15">
        <v>43802</v>
      </c>
      <c r="O10" s="12">
        <v>2020</v>
      </c>
      <c r="P10" s="12" t="s">
        <v>42</v>
      </c>
      <c r="Q10" s="12">
        <v>552</v>
      </c>
      <c r="S10" s="12">
        <v>10</v>
      </c>
      <c r="U10" s="12" t="s">
        <v>43</v>
      </c>
      <c r="V10" s="12" t="s">
        <v>44</v>
      </c>
      <c r="W10" s="12" t="s">
        <v>44</v>
      </c>
      <c r="X10" s="12" t="s">
        <v>65</v>
      </c>
      <c r="Z10" s="12" t="s">
        <v>66</v>
      </c>
      <c r="AB10" s="12" t="s">
        <v>67</v>
      </c>
      <c r="AC10" s="12" t="s">
        <v>68</v>
      </c>
      <c r="AD10" s="12">
        <v>163.95</v>
      </c>
      <c r="AE10" s="13"/>
      <c r="AF10" s="13"/>
      <c r="AG10" s="12" t="str">
        <f>HYPERLINK("https://doi.org/10.1515/9780691197050")</f>
        <v>https://doi.org/10.1515/9780691197050</v>
      </c>
      <c r="AI10" s="12" t="s">
        <v>49</v>
      </c>
    </row>
    <row r="11" spans="1:35" s="12" customFormat="1">
      <c r="A11" s="12">
        <v>542178</v>
      </c>
      <c r="B11" s="13">
        <v>9781400889013</v>
      </c>
      <c r="C11" s="13"/>
      <c r="D11" s="13"/>
      <c r="F11" s="12" t="s">
        <v>69</v>
      </c>
      <c r="H11" s="12" t="s">
        <v>70</v>
      </c>
      <c r="J11" s="12">
        <v>1</v>
      </c>
      <c r="M11" s="12" t="s">
        <v>41</v>
      </c>
      <c r="N11" s="15">
        <v>42979</v>
      </c>
      <c r="O11" s="12">
        <v>2018</v>
      </c>
      <c r="P11" s="12" t="s">
        <v>42</v>
      </c>
      <c r="Q11" s="12">
        <v>616</v>
      </c>
      <c r="S11" s="12">
        <v>10</v>
      </c>
      <c r="U11" s="12" t="s">
        <v>43</v>
      </c>
      <c r="V11" s="12" t="s">
        <v>71</v>
      </c>
      <c r="W11" s="12" t="s">
        <v>71</v>
      </c>
      <c r="X11" s="12" t="s">
        <v>72</v>
      </c>
      <c r="Z11" s="12" t="s">
        <v>73</v>
      </c>
      <c r="AB11" s="12" t="s">
        <v>74</v>
      </c>
      <c r="AC11" s="12" t="s">
        <v>75</v>
      </c>
      <c r="AD11" s="12">
        <v>195.95</v>
      </c>
      <c r="AE11" s="13"/>
      <c r="AF11" s="13"/>
      <c r="AG11" s="12" t="str">
        <f>HYPERLINK("https://doi.org/10.1515/9781400889013")</f>
        <v>https://doi.org/10.1515/9781400889013</v>
      </c>
      <c r="AI11" s="12" t="s">
        <v>49</v>
      </c>
    </row>
    <row r="12" spans="1:35" s="12" customFormat="1">
      <c r="A12" s="12">
        <v>537357</v>
      </c>
      <c r="B12" s="13">
        <v>9781400889921</v>
      </c>
      <c r="C12" s="13"/>
      <c r="D12" s="13"/>
      <c r="F12" s="12" t="s">
        <v>76</v>
      </c>
      <c r="G12" s="12" t="s">
        <v>77</v>
      </c>
      <c r="H12" s="12" t="s">
        <v>78</v>
      </c>
      <c r="I12" s="12" t="s">
        <v>79</v>
      </c>
      <c r="J12" s="12">
        <v>1</v>
      </c>
      <c r="K12" s="12" t="s">
        <v>80</v>
      </c>
      <c r="L12" s="14" t="s">
        <v>81</v>
      </c>
      <c r="M12" s="12" t="s">
        <v>41</v>
      </c>
      <c r="N12" s="15">
        <v>43158</v>
      </c>
      <c r="O12" s="12">
        <v>2018</v>
      </c>
      <c r="P12" s="12" t="s">
        <v>42</v>
      </c>
      <c r="Q12" s="12">
        <v>328</v>
      </c>
      <c r="S12" s="12">
        <v>10</v>
      </c>
      <c r="U12" s="12" t="s">
        <v>43</v>
      </c>
      <c r="V12" s="12" t="s">
        <v>82</v>
      </c>
      <c r="W12" s="12" t="s">
        <v>82</v>
      </c>
      <c r="X12" s="12" t="s">
        <v>83</v>
      </c>
      <c r="Z12" s="12" t="s">
        <v>84</v>
      </c>
      <c r="AB12" s="12" t="s">
        <v>85</v>
      </c>
      <c r="AC12" s="12" t="s">
        <v>86</v>
      </c>
      <c r="AD12" s="12">
        <v>260.95</v>
      </c>
      <c r="AE12" s="13"/>
      <c r="AF12" s="13"/>
      <c r="AG12" s="12" t="str">
        <f>HYPERLINK("https://doi.org/10.1515/9781400889921")</f>
        <v>https://doi.org/10.1515/9781400889921</v>
      </c>
      <c r="AI12" s="12" t="s">
        <v>49</v>
      </c>
    </row>
    <row r="13" spans="1:35" s="12" customFormat="1">
      <c r="A13" s="12">
        <v>512105</v>
      </c>
      <c r="B13" s="13">
        <v>9781400834747</v>
      </c>
      <c r="C13" s="13"/>
      <c r="D13" s="13"/>
      <c r="F13" s="12" t="s">
        <v>87</v>
      </c>
      <c r="H13" s="12" t="s">
        <v>88</v>
      </c>
      <c r="J13" s="12">
        <v>1</v>
      </c>
      <c r="K13" s="12" t="s">
        <v>89</v>
      </c>
      <c r="L13" s="14" t="s">
        <v>90</v>
      </c>
      <c r="M13" s="12" t="s">
        <v>41</v>
      </c>
      <c r="N13" s="15">
        <v>40217</v>
      </c>
      <c r="O13" s="12">
        <v>1996</v>
      </c>
      <c r="P13" s="12" t="s">
        <v>42</v>
      </c>
      <c r="Q13" s="12">
        <v>160</v>
      </c>
      <c r="S13" s="12">
        <v>10</v>
      </c>
      <c r="U13" s="12" t="s">
        <v>43</v>
      </c>
      <c r="V13" s="12" t="s">
        <v>54</v>
      </c>
      <c r="W13" s="12" t="s">
        <v>54</v>
      </c>
      <c r="X13" s="12" t="s">
        <v>91</v>
      </c>
      <c r="Z13" s="12" t="s">
        <v>92</v>
      </c>
      <c r="AB13" s="12" t="s">
        <v>93</v>
      </c>
      <c r="AC13" s="12" t="s">
        <v>94</v>
      </c>
      <c r="AD13" s="12">
        <v>89.95</v>
      </c>
      <c r="AE13" s="13"/>
      <c r="AF13" s="13"/>
      <c r="AG13" s="12" t="str">
        <f>HYPERLINK("https://doi.org/10.1515/9781400834747")</f>
        <v>https://doi.org/10.1515/9781400834747</v>
      </c>
      <c r="AI13" s="12" t="s">
        <v>49</v>
      </c>
    </row>
    <row r="14" spans="1:35" s="12" customFormat="1">
      <c r="A14" s="12">
        <v>525194</v>
      </c>
      <c r="B14" s="13">
        <v>9781400884193</v>
      </c>
      <c r="C14" s="13"/>
      <c r="D14" s="13"/>
      <c r="F14" s="12" t="s">
        <v>95</v>
      </c>
      <c r="H14" s="12" t="s">
        <v>96</v>
      </c>
      <c r="J14" s="12">
        <v>1</v>
      </c>
      <c r="K14" s="12" t="s">
        <v>97</v>
      </c>
      <c r="L14" s="14" t="s">
        <v>98</v>
      </c>
      <c r="M14" s="12" t="s">
        <v>41</v>
      </c>
      <c r="N14" s="15">
        <v>42592</v>
      </c>
      <c r="O14" s="12">
        <v>1996</v>
      </c>
      <c r="P14" s="12" t="s">
        <v>42</v>
      </c>
      <c r="Q14" s="12">
        <v>80</v>
      </c>
      <c r="S14" s="12">
        <v>10</v>
      </c>
      <c r="U14" s="12" t="s">
        <v>43</v>
      </c>
      <c r="V14" s="12" t="s">
        <v>71</v>
      </c>
      <c r="W14" s="12" t="s">
        <v>71</v>
      </c>
      <c r="X14" s="12" t="s">
        <v>72</v>
      </c>
      <c r="Z14" s="12" t="s">
        <v>99</v>
      </c>
      <c r="AB14" s="12" t="s">
        <v>100</v>
      </c>
      <c r="AC14" s="12" t="s">
        <v>101</v>
      </c>
      <c r="AD14" s="12">
        <v>57.95</v>
      </c>
      <c r="AE14" s="13"/>
      <c r="AF14" s="13"/>
      <c r="AG14" s="12" t="str">
        <f>HYPERLINK("https://doi.org/10.1515/9781400884193")</f>
        <v>https://doi.org/10.1515/9781400884193</v>
      </c>
      <c r="AI14" s="12" t="s">
        <v>49</v>
      </c>
    </row>
    <row r="15" spans="1:35" s="12" customFormat="1">
      <c r="A15" s="12">
        <v>563412</v>
      </c>
      <c r="B15" s="13">
        <v>9781400839322</v>
      </c>
      <c r="C15" s="13"/>
      <c r="D15" s="13"/>
      <c r="F15" s="12" t="s">
        <v>102</v>
      </c>
      <c r="H15" s="12" t="s">
        <v>103</v>
      </c>
      <c r="J15" s="12">
        <v>1</v>
      </c>
      <c r="K15" s="12" t="s">
        <v>104</v>
      </c>
      <c r="L15" s="14" t="s">
        <v>105</v>
      </c>
      <c r="M15" s="12" t="s">
        <v>41</v>
      </c>
      <c r="N15" s="15">
        <v>39175</v>
      </c>
      <c r="O15" s="12">
        <v>2007</v>
      </c>
      <c r="P15" s="12" t="s">
        <v>42</v>
      </c>
      <c r="Q15" s="12">
        <v>488</v>
      </c>
      <c r="S15" s="12">
        <v>10</v>
      </c>
      <c r="U15" s="12" t="s">
        <v>43</v>
      </c>
      <c r="V15" s="12" t="s">
        <v>106</v>
      </c>
      <c r="W15" s="12" t="s">
        <v>106</v>
      </c>
      <c r="X15" s="12" t="s">
        <v>107</v>
      </c>
      <c r="Z15" s="12" t="s">
        <v>108</v>
      </c>
      <c r="AB15" s="12" t="s">
        <v>109</v>
      </c>
      <c r="AC15" s="12" t="s">
        <v>110</v>
      </c>
      <c r="AD15" s="12">
        <v>163.95</v>
      </c>
      <c r="AE15" s="13"/>
      <c r="AF15" s="13"/>
      <c r="AG15" s="12" t="str">
        <f>HYPERLINK("https://doi.org/10.1515/9781400839322")</f>
        <v>https://doi.org/10.1515/9781400839322</v>
      </c>
      <c r="AI15" s="12" t="s">
        <v>49</v>
      </c>
    </row>
    <row r="16" spans="1:35" s="12" customFormat="1">
      <c r="A16" s="12">
        <v>563209</v>
      </c>
      <c r="B16" s="13">
        <v>9781400847464</v>
      </c>
      <c r="C16" s="13"/>
      <c r="D16" s="13"/>
      <c r="F16" s="12" t="s">
        <v>111</v>
      </c>
      <c r="G16" s="12" t="s">
        <v>112</v>
      </c>
      <c r="H16" s="12" t="s">
        <v>113</v>
      </c>
      <c r="J16" s="12">
        <v>1</v>
      </c>
      <c r="K16" s="12" t="s">
        <v>114</v>
      </c>
      <c r="L16" s="14" t="s">
        <v>115</v>
      </c>
      <c r="M16" s="12" t="s">
        <v>41</v>
      </c>
      <c r="N16" s="15">
        <v>41938</v>
      </c>
      <c r="O16" s="12">
        <v>1988</v>
      </c>
      <c r="P16" s="12" t="s">
        <v>42</v>
      </c>
      <c r="Q16" s="12">
        <v>192</v>
      </c>
      <c r="S16" s="12">
        <v>10</v>
      </c>
      <c r="U16" s="12" t="s">
        <v>43</v>
      </c>
      <c r="V16" s="12" t="s">
        <v>82</v>
      </c>
      <c r="W16" s="12" t="s">
        <v>82</v>
      </c>
      <c r="X16" s="12" t="s">
        <v>116</v>
      </c>
      <c r="Z16" s="12" t="s">
        <v>117</v>
      </c>
      <c r="AB16" s="12" t="s">
        <v>118</v>
      </c>
      <c r="AC16" s="12" t="s">
        <v>119</v>
      </c>
      <c r="AD16" s="12">
        <v>97.95</v>
      </c>
      <c r="AE16" s="13"/>
      <c r="AF16" s="13"/>
      <c r="AG16" s="12" t="str">
        <f>HYPERLINK("https://doi.org/10.1515/9781400847464")</f>
        <v>https://doi.org/10.1515/9781400847464</v>
      </c>
      <c r="AI16" s="12" t="s">
        <v>49</v>
      </c>
    </row>
    <row r="17" spans="1:35" s="12" customFormat="1">
      <c r="A17" s="12">
        <v>595459</v>
      </c>
      <c r="B17" s="13">
        <v>9780691221663</v>
      </c>
      <c r="C17" s="13"/>
      <c r="D17" s="13"/>
      <c r="F17" s="12" t="s">
        <v>120</v>
      </c>
      <c r="G17" s="12" t="s">
        <v>121</v>
      </c>
      <c r="H17" s="12" t="s">
        <v>122</v>
      </c>
      <c r="J17" s="12">
        <v>1</v>
      </c>
      <c r="K17" s="12" t="s">
        <v>39</v>
      </c>
      <c r="L17" s="14" t="s">
        <v>123</v>
      </c>
      <c r="M17" s="12" t="s">
        <v>41</v>
      </c>
      <c r="N17" s="15">
        <v>44145</v>
      </c>
      <c r="O17" s="12">
        <v>1996</v>
      </c>
      <c r="P17" s="12" t="s">
        <v>42</v>
      </c>
      <c r="Q17" s="12">
        <v>496</v>
      </c>
      <c r="S17" s="12">
        <v>10</v>
      </c>
      <c r="U17" s="12" t="s">
        <v>43</v>
      </c>
      <c r="V17" s="12" t="s">
        <v>44</v>
      </c>
      <c r="W17" s="12" t="s">
        <v>44</v>
      </c>
      <c r="X17" s="12" t="s">
        <v>45</v>
      </c>
      <c r="Z17" s="12" t="s">
        <v>124</v>
      </c>
      <c r="AB17" s="12" t="s">
        <v>125</v>
      </c>
      <c r="AC17" s="12" t="s">
        <v>126</v>
      </c>
      <c r="AD17" s="12">
        <v>179.95</v>
      </c>
      <c r="AE17" s="13"/>
      <c r="AF17" s="13"/>
      <c r="AG17" s="12" t="str">
        <f>HYPERLINK("https://doi.org/10.1515/9780691221663")</f>
        <v>https://doi.org/10.1515/9780691221663</v>
      </c>
      <c r="AI17" s="12" t="s">
        <v>49</v>
      </c>
    </row>
    <row r="18" spans="1:35" s="12" customFormat="1">
      <c r="A18" s="12">
        <v>584128</v>
      </c>
      <c r="B18" s="13">
        <v>9780691212937</v>
      </c>
      <c r="C18" s="13"/>
      <c r="D18" s="13"/>
      <c r="F18" s="12" t="s">
        <v>127</v>
      </c>
      <c r="G18" s="12" t="s">
        <v>128</v>
      </c>
      <c r="H18" s="12" t="s">
        <v>129</v>
      </c>
      <c r="J18" s="12">
        <v>1</v>
      </c>
      <c r="K18" s="12" t="s">
        <v>130</v>
      </c>
      <c r="L18" s="14" t="s">
        <v>131</v>
      </c>
      <c r="M18" s="12" t="s">
        <v>41</v>
      </c>
      <c r="N18" s="15">
        <v>43956</v>
      </c>
      <c r="O18" s="12">
        <v>1983</v>
      </c>
      <c r="P18" s="12" t="s">
        <v>42</v>
      </c>
      <c r="Q18" s="12">
        <v>272</v>
      </c>
      <c r="S18" s="12">
        <v>10</v>
      </c>
      <c r="U18" s="12" t="s">
        <v>43</v>
      </c>
      <c r="V18" s="12" t="s">
        <v>54</v>
      </c>
      <c r="W18" s="12" t="s">
        <v>54</v>
      </c>
      <c r="X18" s="12" t="s">
        <v>132</v>
      </c>
      <c r="Z18" s="12" t="s">
        <v>133</v>
      </c>
      <c r="AD18" s="12">
        <v>179.95</v>
      </c>
      <c r="AE18" s="13"/>
      <c r="AF18" s="13"/>
      <c r="AG18" s="12" t="str">
        <f>HYPERLINK("https://doi.org/10.1515/9780691212937")</f>
        <v>https://doi.org/10.1515/9780691212937</v>
      </c>
      <c r="AI18" s="12" t="s">
        <v>49</v>
      </c>
    </row>
    <row r="19" spans="1:35" s="12" customFormat="1">
      <c r="A19" s="12">
        <v>524977</v>
      </c>
      <c r="B19" s="13">
        <v>9781400874507</v>
      </c>
      <c r="C19" s="13"/>
      <c r="D19" s="13"/>
      <c r="F19" s="12" t="s">
        <v>134</v>
      </c>
      <c r="G19" s="12" t="s">
        <v>135</v>
      </c>
      <c r="H19" s="12" t="s">
        <v>136</v>
      </c>
      <c r="J19" s="12">
        <v>1</v>
      </c>
      <c r="K19" s="12" t="s">
        <v>114</v>
      </c>
      <c r="L19" s="14" t="s">
        <v>137</v>
      </c>
      <c r="M19" s="12" t="s">
        <v>41</v>
      </c>
      <c r="N19" s="15">
        <v>42278</v>
      </c>
      <c r="O19" s="12">
        <v>2017</v>
      </c>
      <c r="P19" s="12" t="s">
        <v>42</v>
      </c>
      <c r="Q19" s="12">
        <v>376</v>
      </c>
      <c r="S19" s="12">
        <v>10</v>
      </c>
      <c r="U19" s="12" t="s">
        <v>43</v>
      </c>
      <c r="V19" s="12" t="s">
        <v>54</v>
      </c>
      <c r="W19" s="12" t="s">
        <v>54</v>
      </c>
      <c r="X19" s="12" t="s">
        <v>138</v>
      </c>
      <c r="Z19" s="12" t="s">
        <v>139</v>
      </c>
      <c r="AB19" s="12" t="s">
        <v>140</v>
      </c>
      <c r="AC19" s="12" t="s">
        <v>141</v>
      </c>
      <c r="AD19" s="12">
        <v>52.95</v>
      </c>
      <c r="AE19" s="13"/>
      <c r="AF19" s="13"/>
      <c r="AG19" s="12" t="str">
        <f>HYPERLINK("https://doi.org/10.1515/9781400874507")</f>
        <v>https://doi.org/10.1515/9781400874507</v>
      </c>
      <c r="AI19" s="12" t="s">
        <v>49</v>
      </c>
    </row>
    <row r="20" spans="1:35" s="12" customFormat="1">
      <c r="A20" s="12">
        <v>528003</v>
      </c>
      <c r="B20" s="13">
        <v>9781400883226</v>
      </c>
      <c r="C20" s="13"/>
      <c r="D20" s="13"/>
      <c r="F20" s="12" t="s">
        <v>142</v>
      </c>
      <c r="G20" s="12" t="s">
        <v>143</v>
      </c>
      <c r="H20" s="12" t="s">
        <v>144</v>
      </c>
      <c r="J20" s="12">
        <v>1</v>
      </c>
      <c r="M20" s="12" t="s">
        <v>41</v>
      </c>
      <c r="N20" s="15">
        <v>42625</v>
      </c>
      <c r="O20" s="12">
        <v>2017</v>
      </c>
      <c r="P20" s="12" t="s">
        <v>42</v>
      </c>
      <c r="Q20" s="12">
        <v>480</v>
      </c>
      <c r="S20" s="12">
        <v>10</v>
      </c>
      <c r="U20" s="12" t="s">
        <v>43</v>
      </c>
      <c r="V20" s="12" t="s">
        <v>44</v>
      </c>
      <c r="W20" s="12" t="s">
        <v>44</v>
      </c>
      <c r="X20" s="12" t="s">
        <v>145</v>
      </c>
      <c r="Z20" s="12" t="s">
        <v>146</v>
      </c>
      <c r="AB20" s="12" t="s">
        <v>147</v>
      </c>
      <c r="AC20" s="12" t="s">
        <v>148</v>
      </c>
      <c r="AD20" s="12">
        <v>65.95</v>
      </c>
      <c r="AE20" s="13"/>
      <c r="AF20" s="13"/>
      <c r="AG20" s="12" t="str">
        <f>HYPERLINK("https://doi.org/10.1515/9781400883226")</f>
        <v>https://doi.org/10.1515/9781400883226</v>
      </c>
      <c r="AI20" s="12" t="s">
        <v>49</v>
      </c>
    </row>
    <row r="21" spans="1:35" s="12" customFormat="1">
      <c r="A21" s="12">
        <v>539949</v>
      </c>
      <c r="B21" s="13">
        <v>9783110607253</v>
      </c>
      <c r="C21" s="13"/>
      <c r="D21" s="13">
        <v>9783110607246</v>
      </c>
      <c r="E21" s="12" t="s">
        <v>149</v>
      </c>
      <c r="F21" s="12" t="s">
        <v>150</v>
      </c>
      <c r="H21" s="12" t="s">
        <v>151</v>
      </c>
      <c r="J21" s="12">
        <v>3</v>
      </c>
      <c r="K21" s="12" t="s">
        <v>152</v>
      </c>
      <c r="M21" s="12" t="s">
        <v>153</v>
      </c>
      <c r="N21" s="15">
        <v>43787</v>
      </c>
      <c r="O21" s="12">
        <v>2020</v>
      </c>
      <c r="P21" s="12" t="s">
        <v>42</v>
      </c>
      <c r="Q21" s="12">
        <v>822</v>
      </c>
      <c r="T21" s="12">
        <v>2417</v>
      </c>
      <c r="U21" s="12" t="s">
        <v>43</v>
      </c>
      <c r="V21" s="12" t="s">
        <v>154</v>
      </c>
      <c r="W21" s="12" t="s">
        <v>154</v>
      </c>
      <c r="X21" s="12" t="s">
        <v>155</v>
      </c>
      <c r="Y21" s="12" t="s">
        <v>156</v>
      </c>
      <c r="Z21" s="12" t="s">
        <v>157</v>
      </c>
      <c r="AC21" s="12" t="s">
        <v>158</v>
      </c>
      <c r="AD21" s="12">
        <v>249</v>
      </c>
      <c r="AE21" s="13"/>
      <c r="AF21" s="13">
        <v>114.95</v>
      </c>
      <c r="AG21" s="12" t="str">
        <f>HYPERLINK("https://doi.org/10.1515/9783110607253")</f>
        <v>https://doi.org/10.1515/9783110607253</v>
      </c>
      <c r="AI21" s="12" t="s">
        <v>49</v>
      </c>
    </row>
    <row r="22" spans="1:35" s="12" customFormat="1">
      <c r="A22" s="12">
        <v>516999</v>
      </c>
      <c r="B22" s="13">
        <v>9783110461381</v>
      </c>
      <c r="C22" s="13"/>
      <c r="D22" s="13">
        <v>9783110456219</v>
      </c>
      <c r="E22" s="12" t="s">
        <v>149</v>
      </c>
      <c r="F22" s="12" t="s">
        <v>159</v>
      </c>
      <c r="G22" s="12" t="s">
        <v>160</v>
      </c>
      <c r="H22" s="12" t="s">
        <v>161</v>
      </c>
      <c r="J22" s="12">
        <v>1</v>
      </c>
      <c r="K22" s="12" t="s">
        <v>152</v>
      </c>
      <c r="M22" s="12" t="s">
        <v>153</v>
      </c>
      <c r="N22" s="15">
        <v>43451</v>
      </c>
      <c r="O22" s="12">
        <v>2019</v>
      </c>
      <c r="P22" s="12" t="s">
        <v>42</v>
      </c>
      <c r="Q22" s="12">
        <v>331</v>
      </c>
      <c r="R22" s="12">
        <v>20</v>
      </c>
      <c r="S22" s="12">
        <v>10</v>
      </c>
      <c r="T22" s="12">
        <v>2417</v>
      </c>
      <c r="U22" s="12" t="s">
        <v>43</v>
      </c>
      <c r="V22" s="12" t="s">
        <v>162</v>
      </c>
      <c r="W22" s="12" t="s">
        <v>162</v>
      </c>
      <c r="X22" s="12" t="s">
        <v>163</v>
      </c>
      <c r="Y22" s="12" t="s">
        <v>156</v>
      </c>
      <c r="Z22" s="12" t="s">
        <v>164</v>
      </c>
      <c r="AA22" s="12" t="s">
        <v>165</v>
      </c>
      <c r="AB22" s="12" t="s">
        <v>166</v>
      </c>
      <c r="AC22" s="12" t="s">
        <v>167</v>
      </c>
      <c r="AD22" s="12">
        <v>249</v>
      </c>
      <c r="AE22" s="13"/>
      <c r="AF22" s="13">
        <v>84.95</v>
      </c>
      <c r="AG22" s="12" t="str">
        <f>HYPERLINK("https://doi.org/10.1515/9783110461381")</f>
        <v>https://doi.org/10.1515/9783110461381</v>
      </c>
      <c r="AI22" s="12" t="s">
        <v>49</v>
      </c>
    </row>
    <row r="23" spans="1:35" s="12" customFormat="1">
      <c r="A23" s="12">
        <v>550139</v>
      </c>
      <c r="B23" s="13">
        <v>9780691193588</v>
      </c>
      <c r="C23" s="13"/>
      <c r="D23" s="13"/>
      <c r="F23" s="12" t="s">
        <v>168</v>
      </c>
      <c r="G23" s="12" t="s">
        <v>169</v>
      </c>
      <c r="H23" s="12" t="s">
        <v>170</v>
      </c>
      <c r="J23" s="12">
        <v>1</v>
      </c>
      <c r="M23" s="12" t="s">
        <v>41</v>
      </c>
      <c r="N23" s="15">
        <v>43536</v>
      </c>
      <c r="O23" s="12">
        <v>2019</v>
      </c>
      <c r="P23" s="12" t="s">
        <v>42</v>
      </c>
      <c r="Q23" s="12">
        <v>328</v>
      </c>
      <c r="S23" s="12">
        <v>10</v>
      </c>
      <c r="U23" s="12" t="s">
        <v>43</v>
      </c>
      <c r="V23" s="12" t="s">
        <v>71</v>
      </c>
      <c r="W23" s="12" t="s">
        <v>71</v>
      </c>
      <c r="X23" s="12" t="s">
        <v>171</v>
      </c>
      <c r="Z23" s="12" t="s">
        <v>172</v>
      </c>
      <c r="AB23" s="12" t="s">
        <v>173</v>
      </c>
      <c r="AC23" s="12" t="s">
        <v>174</v>
      </c>
      <c r="AD23" s="12">
        <v>44.95</v>
      </c>
      <c r="AE23" s="13"/>
      <c r="AF23" s="13"/>
      <c r="AG23" s="12" t="str">
        <f>HYPERLINK("https://doi.org/10.1515/9780691193588")</f>
        <v>https://doi.org/10.1515/9780691193588</v>
      </c>
      <c r="AI23" s="12" t="s">
        <v>49</v>
      </c>
    </row>
    <row r="24" spans="1:35" s="12" customFormat="1">
      <c r="A24" s="12">
        <v>584806</v>
      </c>
      <c r="B24" s="13">
        <v>9780300252446</v>
      </c>
      <c r="C24" s="13"/>
      <c r="D24" s="13"/>
      <c r="F24" s="12" t="s">
        <v>175</v>
      </c>
      <c r="G24" s="12" t="s">
        <v>176</v>
      </c>
      <c r="H24" s="12" t="s">
        <v>177</v>
      </c>
      <c r="J24" s="12">
        <v>1</v>
      </c>
      <c r="K24" s="12" t="s">
        <v>178</v>
      </c>
      <c r="M24" s="12" t="s">
        <v>179</v>
      </c>
      <c r="N24" s="15">
        <v>43969</v>
      </c>
      <c r="O24" s="12">
        <v>2020</v>
      </c>
      <c r="P24" s="12" t="s">
        <v>42</v>
      </c>
      <c r="Q24" s="12">
        <v>672</v>
      </c>
      <c r="S24" s="12">
        <v>10</v>
      </c>
      <c r="U24" s="12" t="s">
        <v>43</v>
      </c>
      <c r="V24" s="12" t="s">
        <v>154</v>
      </c>
      <c r="W24" s="12" t="s">
        <v>154</v>
      </c>
      <c r="X24" s="12" t="s">
        <v>180</v>
      </c>
      <c r="Z24" s="12" t="s">
        <v>181</v>
      </c>
      <c r="AC24" s="12" t="s">
        <v>182</v>
      </c>
      <c r="AD24" s="12">
        <v>68.95</v>
      </c>
      <c r="AE24" s="13"/>
      <c r="AF24" s="13"/>
      <c r="AG24" s="12" t="str">
        <f>HYPERLINK("https://doi.org/10.12987/9780300252446?locatt=mode:legacy")</f>
        <v>https://doi.org/10.12987/9780300252446?locatt=mode:legacy</v>
      </c>
      <c r="AI24" s="12" t="s">
        <v>49</v>
      </c>
    </row>
    <row r="25" spans="1:35" s="12" customFormat="1">
      <c r="A25" s="12">
        <v>636888</v>
      </c>
      <c r="B25" s="13">
        <v>9780691239279</v>
      </c>
      <c r="C25" s="13"/>
      <c r="D25" s="13"/>
      <c r="F25" s="12" t="s">
        <v>183</v>
      </c>
      <c r="H25" s="12" t="s">
        <v>136</v>
      </c>
      <c r="J25" s="12">
        <v>1</v>
      </c>
      <c r="M25" s="12" t="s">
        <v>41</v>
      </c>
      <c r="N25" s="15">
        <v>44943</v>
      </c>
      <c r="O25" s="12">
        <v>2022</v>
      </c>
      <c r="P25" s="12" t="s">
        <v>42</v>
      </c>
      <c r="Q25" s="12">
        <v>392</v>
      </c>
      <c r="S25" s="12">
        <v>10</v>
      </c>
      <c r="U25" s="12" t="s">
        <v>43</v>
      </c>
      <c r="V25" s="12" t="s">
        <v>82</v>
      </c>
      <c r="W25" s="12" t="s">
        <v>82</v>
      </c>
      <c r="X25" s="12" t="s">
        <v>116</v>
      </c>
      <c r="Z25" s="12" t="s">
        <v>184</v>
      </c>
      <c r="AB25" s="12" t="s">
        <v>185</v>
      </c>
      <c r="AC25" s="12" t="s">
        <v>186</v>
      </c>
      <c r="AD25" s="12">
        <v>65.95</v>
      </c>
      <c r="AE25" s="13"/>
      <c r="AF25" s="13"/>
      <c r="AG25" s="12" t="str">
        <f>HYPERLINK("https://doi.org/10.1515/9780691239279")</f>
        <v>https://doi.org/10.1515/9780691239279</v>
      </c>
      <c r="AI25" s="12" t="s">
        <v>49</v>
      </c>
    </row>
    <row r="26" spans="1:35" s="12" customFormat="1">
      <c r="A26" s="12">
        <v>563073</v>
      </c>
      <c r="B26" s="13">
        <v>9781400828241</v>
      </c>
      <c r="C26" s="13"/>
      <c r="D26" s="13"/>
      <c r="F26" s="12" t="s">
        <v>187</v>
      </c>
      <c r="G26" s="12" t="s">
        <v>188</v>
      </c>
      <c r="H26" s="12" t="s">
        <v>189</v>
      </c>
      <c r="J26" s="12">
        <v>2</v>
      </c>
      <c r="M26" s="12" t="s">
        <v>41</v>
      </c>
      <c r="N26" s="15">
        <v>40846</v>
      </c>
      <c r="O26" s="12">
        <v>2008</v>
      </c>
      <c r="P26" s="12" t="s">
        <v>42</v>
      </c>
      <c r="Q26" s="12">
        <v>304</v>
      </c>
      <c r="S26" s="12">
        <v>10</v>
      </c>
      <c r="U26" s="12" t="s">
        <v>43</v>
      </c>
      <c r="V26" s="12" t="s">
        <v>154</v>
      </c>
      <c r="W26" s="12" t="s">
        <v>154</v>
      </c>
      <c r="X26" s="12" t="s">
        <v>190</v>
      </c>
      <c r="Z26" s="12" t="s">
        <v>191</v>
      </c>
      <c r="AB26" s="12" t="s">
        <v>192</v>
      </c>
      <c r="AC26" s="12" t="s">
        <v>193</v>
      </c>
      <c r="AD26" s="12">
        <v>195.95</v>
      </c>
      <c r="AE26" s="13"/>
      <c r="AF26" s="13"/>
      <c r="AG26" s="12" t="str">
        <f>HYPERLINK("https://doi.org/10.1515/9781400828241")</f>
        <v>https://doi.org/10.1515/9781400828241</v>
      </c>
      <c r="AI26" s="12" t="s">
        <v>49</v>
      </c>
    </row>
    <row r="27" spans="1:35" s="12" customFormat="1">
      <c r="A27" s="12">
        <v>563178</v>
      </c>
      <c r="B27" s="13">
        <v>9781400837045</v>
      </c>
      <c r="C27" s="13"/>
      <c r="D27" s="13"/>
      <c r="F27" s="12" t="s">
        <v>194</v>
      </c>
      <c r="H27" s="12" t="s">
        <v>195</v>
      </c>
      <c r="J27" s="12">
        <v>1</v>
      </c>
      <c r="M27" s="12" t="s">
        <v>41</v>
      </c>
      <c r="N27" s="15">
        <v>40525</v>
      </c>
      <c r="O27" s="12">
        <v>2011</v>
      </c>
      <c r="P27" s="12" t="s">
        <v>42</v>
      </c>
      <c r="Q27" s="12">
        <v>544</v>
      </c>
      <c r="S27" s="12">
        <v>10</v>
      </c>
      <c r="U27" s="12" t="s">
        <v>43</v>
      </c>
      <c r="V27" s="12" t="s">
        <v>54</v>
      </c>
      <c r="W27" s="12" t="s">
        <v>54</v>
      </c>
      <c r="X27" s="12" t="s">
        <v>196</v>
      </c>
      <c r="Z27" s="12" t="s">
        <v>197</v>
      </c>
      <c r="AB27" s="12" t="s">
        <v>198</v>
      </c>
      <c r="AC27" s="12" t="s">
        <v>199</v>
      </c>
      <c r="AD27" s="12">
        <v>195.95</v>
      </c>
      <c r="AE27" s="13"/>
      <c r="AF27" s="13"/>
      <c r="AG27" s="12" t="str">
        <f>HYPERLINK("https://doi.org/10.1515/9781400837045")</f>
        <v>https://doi.org/10.1515/9781400837045</v>
      </c>
      <c r="AI27" s="12" t="s">
        <v>49</v>
      </c>
    </row>
    <row r="28" spans="1:35" s="12" customFormat="1">
      <c r="A28" s="12">
        <v>569579</v>
      </c>
      <c r="B28" s="13">
        <v>9780300249583</v>
      </c>
      <c r="C28" s="13"/>
      <c r="D28" s="13"/>
      <c r="E28" s="12" t="s">
        <v>149</v>
      </c>
      <c r="F28" s="12" t="s">
        <v>200</v>
      </c>
      <c r="G28" s="12" t="s">
        <v>201</v>
      </c>
      <c r="H28" s="12" t="s">
        <v>177</v>
      </c>
      <c r="J28" s="12">
        <v>1</v>
      </c>
      <c r="K28" s="12" t="s">
        <v>178</v>
      </c>
      <c r="M28" s="12" t="s">
        <v>179</v>
      </c>
      <c r="N28" s="15">
        <v>43731</v>
      </c>
      <c r="O28" s="12">
        <v>2019</v>
      </c>
      <c r="P28" s="12" t="s">
        <v>42</v>
      </c>
      <c r="Q28" s="12">
        <v>528</v>
      </c>
      <c r="S28" s="12">
        <v>10</v>
      </c>
      <c r="U28" s="12" t="s">
        <v>43</v>
      </c>
      <c r="V28" s="12" t="s">
        <v>106</v>
      </c>
      <c r="W28" s="12" t="s">
        <v>106</v>
      </c>
      <c r="X28" s="12" t="s">
        <v>202</v>
      </c>
      <c r="Y28" s="12" t="s">
        <v>156</v>
      </c>
      <c r="Z28" s="12" t="s">
        <v>203</v>
      </c>
      <c r="AC28" s="12" t="s">
        <v>204</v>
      </c>
      <c r="AD28" s="12">
        <v>68.95</v>
      </c>
      <c r="AE28" s="13"/>
      <c r="AF28" s="13"/>
      <c r="AG28" s="12" t="str">
        <f>HYPERLINK("https://doi.org/10.12987/9780300249583?locatt=mode:legacy")</f>
        <v>https://doi.org/10.12987/9780300249583?locatt=mode:legacy</v>
      </c>
      <c r="AI28" s="12" t="s">
        <v>49</v>
      </c>
    </row>
    <row r="29" spans="1:35" s="12" customFormat="1">
      <c r="A29" s="12">
        <v>584087</v>
      </c>
      <c r="B29" s="13">
        <v>9780691213361</v>
      </c>
      <c r="C29" s="13"/>
      <c r="D29" s="13"/>
      <c r="F29" s="12" t="s">
        <v>205</v>
      </c>
      <c r="H29" s="12" t="s">
        <v>206</v>
      </c>
      <c r="I29" s="12" t="s">
        <v>207</v>
      </c>
      <c r="J29" s="12">
        <v>1</v>
      </c>
      <c r="M29" s="12" t="s">
        <v>41</v>
      </c>
      <c r="N29" s="15">
        <v>43956</v>
      </c>
      <c r="O29" s="12">
        <v>1999</v>
      </c>
      <c r="P29" s="12" t="s">
        <v>42</v>
      </c>
      <c r="Q29" s="12">
        <v>712</v>
      </c>
      <c r="S29" s="12">
        <v>10</v>
      </c>
      <c r="U29" s="12" t="s">
        <v>43</v>
      </c>
      <c r="V29" s="12" t="s">
        <v>44</v>
      </c>
      <c r="W29" s="12" t="s">
        <v>44</v>
      </c>
      <c r="X29" s="12" t="s">
        <v>208</v>
      </c>
      <c r="Z29" s="12" t="s">
        <v>209</v>
      </c>
      <c r="AB29" s="12" t="s">
        <v>210</v>
      </c>
      <c r="AC29" s="12" t="s">
        <v>211</v>
      </c>
      <c r="AD29" s="12">
        <v>171.95</v>
      </c>
      <c r="AE29" s="13"/>
      <c r="AF29" s="13"/>
      <c r="AG29" s="12" t="str">
        <f>HYPERLINK("https://doi.org/10.1515/9780691213361")</f>
        <v>https://doi.org/10.1515/9780691213361</v>
      </c>
      <c r="AI29" s="12" t="s">
        <v>49</v>
      </c>
    </row>
    <row r="30" spans="1:35" s="12" customFormat="1">
      <c r="A30" s="12">
        <v>563413</v>
      </c>
      <c r="B30" s="13">
        <v>9781400837021</v>
      </c>
      <c r="C30" s="13"/>
      <c r="D30" s="13"/>
      <c r="F30" s="12" t="s">
        <v>212</v>
      </c>
      <c r="H30" s="12" t="s">
        <v>213</v>
      </c>
      <c r="J30" s="12">
        <v>1</v>
      </c>
      <c r="K30" s="12" t="s">
        <v>104</v>
      </c>
      <c r="L30" s="14" t="s">
        <v>214</v>
      </c>
      <c r="M30" s="12" t="s">
        <v>41</v>
      </c>
      <c r="N30" s="15">
        <v>40455</v>
      </c>
      <c r="O30" s="12">
        <v>2011</v>
      </c>
      <c r="P30" s="12" t="s">
        <v>42</v>
      </c>
      <c r="Q30" s="12">
        <v>592</v>
      </c>
      <c r="S30" s="12">
        <v>10</v>
      </c>
      <c r="U30" s="12" t="s">
        <v>43</v>
      </c>
      <c r="V30" s="12" t="s">
        <v>54</v>
      </c>
      <c r="W30" s="12" t="s">
        <v>54</v>
      </c>
      <c r="X30" s="12" t="s">
        <v>215</v>
      </c>
      <c r="Z30" s="12" t="s">
        <v>216</v>
      </c>
      <c r="AB30" s="12" t="s">
        <v>217</v>
      </c>
      <c r="AC30" s="12" t="s">
        <v>218</v>
      </c>
      <c r="AD30" s="12">
        <v>171.95</v>
      </c>
      <c r="AE30" s="13"/>
      <c r="AF30" s="13"/>
      <c r="AG30" s="12" t="str">
        <f>HYPERLINK("https://doi.org/10.1515/9781400837021")</f>
        <v>https://doi.org/10.1515/9781400837021</v>
      </c>
      <c r="AI30" s="12" t="s">
        <v>49</v>
      </c>
    </row>
    <row r="31" spans="1:35" s="12" customFormat="1">
      <c r="A31" s="12">
        <v>563101</v>
      </c>
      <c r="B31" s="13">
        <v>9781400866861</v>
      </c>
      <c r="C31" s="13"/>
      <c r="D31" s="13"/>
      <c r="F31" s="12" t="s">
        <v>219</v>
      </c>
      <c r="G31" s="12" t="s">
        <v>220</v>
      </c>
      <c r="H31" s="12" t="s">
        <v>221</v>
      </c>
      <c r="J31" s="12">
        <v>5</v>
      </c>
      <c r="K31" s="12" t="s">
        <v>114</v>
      </c>
      <c r="L31" s="14" t="s">
        <v>222</v>
      </c>
      <c r="M31" s="12" t="s">
        <v>41</v>
      </c>
      <c r="N31" s="15">
        <v>42052</v>
      </c>
      <c r="O31" s="12">
        <v>1998</v>
      </c>
      <c r="P31" s="12" t="s">
        <v>42</v>
      </c>
      <c r="Q31" s="12">
        <v>288</v>
      </c>
      <c r="S31" s="12">
        <v>10</v>
      </c>
      <c r="U31" s="12" t="s">
        <v>43</v>
      </c>
      <c r="V31" s="12" t="s">
        <v>154</v>
      </c>
      <c r="W31" s="12" t="s">
        <v>154</v>
      </c>
      <c r="X31" s="12" t="s">
        <v>223</v>
      </c>
      <c r="Z31" s="12" t="s">
        <v>224</v>
      </c>
      <c r="AB31" s="12" t="s">
        <v>225</v>
      </c>
      <c r="AC31" s="12" t="s">
        <v>226</v>
      </c>
      <c r="AD31" s="12">
        <v>130.94999999999999</v>
      </c>
      <c r="AE31" s="13"/>
      <c r="AF31" s="13"/>
      <c r="AG31" s="12" t="str">
        <f>HYPERLINK("https://doi.org/10.1515/9781400866861")</f>
        <v>https://doi.org/10.1515/9781400866861</v>
      </c>
      <c r="AI31" s="12" t="s">
        <v>49</v>
      </c>
    </row>
    <row r="32" spans="1:35" s="12" customFormat="1">
      <c r="A32" s="12">
        <v>580308</v>
      </c>
      <c r="B32" s="13">
        <v>9780691206714</v>
      </c>
      <c r="C32" s="13"/>
      <c r="D32" s="13"/>
      <c r="F32" s="12" t="s">
        <v>227</v>
      </c>
      <c r="H32" s="12" t="s">
        <v>228</v>
      </c>
      <c r="J32" s="12">
        <v>1</v>
      </c>
      <c r="K32" s="12" t="s">
        <v>130</v>
      </c>
      <c r="L32" s="14" t="s">
        <v>229</v>
      </c>
      <c r="M32" s="12" t="s">
        <v>41</v>
      </c>
      <c r="N32" s="15">
        <v>44089</v>
      </c>
      <c r="O32" s="12">
        <v>1981</v>
      </c>
      <c r="P32" s="12" t="s">
        <v>42</v>
      </c>
      <c r="Q32" s="12">
        <v>448</v>
      </c>
      <c r="S32" s="12">
        <v>10</v>
      </c>
      <c r="U32" s="12" t="s">
        <v>43</v>
      </c>
      <c r="V32" s="12" t="s">
        <v>44</v>
      </c>
      <c r="W32" s="12" t="s">
        <v>44</v>
      </c>
      <c r="X32" s="12" t="s">
        <v>45</v>
      </c>
      <c r="Z32" s="12" t="s">
        <v>230</v>
      </c>
      <c r="AB32" s="12" t="s">
        <v>231</v>
      </c>
      <c r="AC32" s="12" t="s">
        <v>232</v>
      </c>
      <c r="AD32" s="12">
        <v>155.94999999999999</v>
      </c>
      <c r="AE32" s="13"/>
      <c r="AF32" s="13"/>
      <c r="AG32" s="12" t="str">
        <f>HYPERLINK("https://doi.org/10.1515/9780691206714")</f>
        <v>https://doi.org/10.1515/9780691206714</v>
      </c>
      <c r="AI32" s="12" t="s">
        <v>49</v>
      </c>
    </row>
    <row r="33" spans="1:35" s="12" customFormat="1">
      <c r="A33" s="12">
        <v>580305</v>
      </c>
      <c r="B33" s="13">
        <v>9780691206721</v>
      </c>
      <c r="C33" s="13"/>
      <c r="D33" s="13"/>
      <c r="F33" s="12" t="s">
        <v>233</v>
      </c>
      <c r="H33" s="12" t="s">
        <v>228</v>
      </c>
      <c r="J33" s="12">
        <v>1</v>
      </c>
      <c r="K33" s="12" t="s">
        <v>130</v>
      </c>
      <c r="L33" s="14" t="s">
        <v>234</v>
      </c>
      <c r="M33" s="12" t="s">
        <v>41</v>
      </c>
      <c r="N33" s="15">
        <v>44116</v>
      </c>
      <c r="O33" s="12">
        <v>1993</v>
      </c>
      <c r="P33" s="12" t="s">
        <v>42</v>
      </c>
      <c r="Q33" s="12">
        <v>774</v>
      </c>
      <c r="S33" s="12">
        <v>10</v>
      </c>
      <c r="U33" s="12" t="s">
        <v>43</v>
      </c>
      <c r="V33" s="12" t="s">
        <v>44</v>
      </c>
      <c r="W33" s="12" t="s">
        <v>44</v>
      </c>
      <c r="X33" s="12" t="s">
        <v>45</v>
      </c>
      <c r="Z33" s="12" t="s">
        <v>235</v>
      </c>
      <c r="AB33" s="12" t="s">
        <v>236</v>
      </c>
      <c r="AC33" s="12" t="s">
        <v>237</v>
      </c>
      <c r="AD33" s="12">
        <v>204.95</v>
      </c>
      <c r="AE33" s="13"/>
      <c r="AF33" s="13"/>
      <c r="AG33" s="12" t="str">
        <f>HYPERLINK("https://doi.org/10.1515/9780691206721")</f>
        <v>https://doi.org/10.1515/9780691206721</v>
      </c>
      <c r="AI33" s="12" t="s">
        <v>49</v>
      </c>
    </row>
    <row r="34" spans="1:35" s="12" customFormat="1">
      <c r="A34" s="12">
        <v>575403</v>
      </c>
      <c r="B34" s="13">
        <v>9780691201665</v>
      </c>
      <c r="C34" s="13"/>
      <c r="D34" s="13"/>
      <c r="F34" s="12" t="s">
        <v>238</v>
      </c>
      <c r="G34" s="12" t="s">
        <v>239</v>
      </c>
      <c r="H34" s="12" t="s">
        <v>228</v>
      </c>
      <c r="J34" s="12">
        <v>1</v>
      </c>
      <c r="M34" s="12" t="s">
        <v>41</v>
      </c>
      <c r="N34" s="15">
        <v>43984</v>
      </c>
      <c r="O34" s="12">
        <v>2020</v>
      </c>
      <c r="P34" s="12" t="s">
        <v>42</v>
      </c>
      <c r="Q34" s="12">
        <v>440</v>
      </c>
      <c r="S34" s="12">
        <v>10</v>
      </c>
      <c r="U34" s="12" t="s">
        <v>43</v>
      </c>
      <c r="V34" s="12" t="s">
        <v>44</v>
      </c>
      <c r="W34" s="12" t="s">
        <v>44</v>
      </c>
      <c r="X34" s="12" t="s">
        <v>240</v>
      </c>
      <c r="Z34" s="12" t="s">
        <v>241</v>
      </c>
      <c r="AB34" s="12" t="s">
        <v>242</v>
      </c>
      <c r="AC34" s="12" t="s">
        <v>243</v>
      </c>
      <c r="AD34" s="12">
        <v>73.95</v>
      </c>
      <c r="AE34" s="13"/>
      <c r="AF34" s="13"/>
      <c r="AG34" s="12" t="str">
        <f>HYPERLINK("https://doi.org/10.1515/9780691201665")</f>
        <v>https://doi.org/10.1515/9780691201665</v>
      </c>
      <c r="AI34" s="12" t="s">
        <v>49</v>
      </c>
    </row>
    <row r="35" spans="1:35" s="12" customFormat="1">
      <c r="A35" s="12">
        <v>575370</v>
      </c>
      <c r="B35" s="13">
        <v>9780691207292</v>
      </c>
      <c r="C35" s="13"/>
      <c r="D35" s="13"/>
      <c r="F35" s="12" t="s">
        <v>244</v>
      </c>
      <c r="H35" s="12" t="s">
        <v>170</v>
      </c>
      <c r="I35" s="12" t="s">
        <v>245</v>
      </c>
      <c r="J35" s="12">
        <v>1</v>
      </c>
      <c r="M35" s="12" t="s">
        <v>41</v>
      </c>
      <c r="N35" s="15">
        <v>43830</v>
      </c>
      <c r="O35" s="12">
        <v>2014</v>
      </c>
      <c r="P35" s="12" t="s">
        <v>42</v>
      </c>
      <c r="Q35" s="12">
        <v>608</v>
      </c>
      <c r="S35" s="12">
        <v>10</v>
      </c>
      <c r="U35" s="12" t="s">
        <v>43</v>
      </c>
      <c r="V35" s="12" t="s">
        <v>54</v>
      </c>
      <c r="W35" s="12" t="s">
        <v>54</v>
      </c>
      <c r="X35" s="12" t="s">
        <v>246</v>
      </c>
      <c r="Z35" s="12" t="s">
        <v>247</v>
      </c>
      <c r="AB35" s="12" t="s">
        <v>248</v>
      </c>
      <c r="AC35" s="12" t="s">
        <v>249</v>
      </c>
      <c r="AD35" s="12">
        <v>40.950000000000003</v>
      </c>
      <c r="AE35" s="13"/>
      <c r="AF35" s="13"/>
      <c r="AG35" s="12" t="str">
        <f>HYPERLINK("https://doi.org/10.1515/9780691207292")</f>
        <v>https://doi.org/10.1515/9780691207292</v>
      </c>
      <c r="AI35" s="12" t="s">
        <v>49</v>
      </c>
    </row>
    <row r="36" spans="1:35" s="12" customFormat="1">
      <c r="A36" s="12">
        <v>542217</v>
      </c>
      <c r="B36" s="13">
        <v>9781400890293</v>
      </c>
      <c r="C36" s="13"/>
      <c r="D36" s="13"/>
      <c r="F36" s="12" t="s">
        <v>250</v>
      </c>
      <c r="H36" s="12" t="s">
        <v>251</v>
      </c>
      <c r="J36" s="12">
        <v>1</v>
      </c>
      <c r="M36" s="12" t="s">
        <v>41</v>
      </c>
      <c r="N36" s="15">
        <v>43256</v>
      </c>
      <c r="O36" s="12">
        <v>2018</v>
      </c>
      <c r="P36" s="12" t="s">
        <v>42</v>
      </c>
      <c r="Q36" s="12">
        <v>472</v>
      </c>
      <c r="S36" s="12">
        <v>10</v>
      </c>
      <c r="U36" s="12" t="s">
        <v>43</v>
      </c>
      <c r="V36" s="12" t="s">
        <v>82</v>
      </c>
      <c r="W36" s="12" t="s">
        <v>82</v>
      </c>
      <c r="X36" s="12" t="s">
        <v>252</v>
      </c>
      <c r="Z36" s="12" t="s">
        <v>253</v>
      </c>
      <c r="AB36" s="12" t="s">
        <v>254</v>
      </c>
      <c r="AC36" s="12" t="s">
        <v>255</v>
      </c>
      <c r="AD36" s="12">
        <v>171.95</v>
      </c>
      <c r="AE36" s="13"/>
      <c r="AF36" s="13"/>
      <c r="AG36" s="12" t="str">
        <f>HYPERLINK("https://doi.org/10.23943/9781400890293")</f>
        <v>https://doi.org/10.23943/9781400890293</v>
      </c>
      <c r="AI36" s="12" t="s">
        <v>49</v>
      </c>
    </row>
    <row r="37" spans="1:35" s="12" customFormat="1">
      <c r="A37" s="12">
        <v>511185</v>
      </c>
      <c r="B37" s="13">
        <v>9783110438321</v>
      </c>
      <c r="C37" s="13"/>
      <c r="D37" s="13">
        <v>9783110438314</v>
      </c>
      <c r="E37" s="12" t="s">
        <v>149</v>
      </c>
      <c r="F37" s="12" t="s">
        <v>256</v>
      </c>
      <c r="G37" s="12" t="s">
        <v>257</v>
      </c>
      <c r="H37" s="12" t="s">
        <v>258</v>
      </c>
      <c r="J37" s="12">
        <v>1</v>
      </c>
      <c r="K37" s="12" t="s">
        <v>259</v>
      </c>
      <c r="L37" s="14" t="s">
        <v>260</v>
      </c>
      <c r="M37" s="12" t="s">
        <v>153</v>
      </c>
      <c r="N37" s="15">
        <v>43556</v>
      </c>
      <c r="O37" s="12">
        <v>2019</v>
      </c>
      <c r="P37" s="12" t="s">
        <v>42</v>
      </c>
      <c r="Q37" s="12">
        <v>393</v>
      </c>
      <c r="R37" s="12">
        <v>50</v>
      </c>
      <c r="T37" s="12">
        <v>2417</v>
      </c>
      <c r="U37" s="12" t="s">
        <v>43</v>
      </c>
      <c r="V37" s="12" t="s">
        <v>162</v>
      </c>
      <c r="W37" s="12" t="s">
        <v>162</v>
      </c>
      <c r="X37" s="12" t="s">
        <v>261</v>
      </c>
      <c r="Y37" s="12" t="s">
        <v>156</v>
      </c>
      <c r="Z37" s="12" t="s">
        <v>262</v>
      </c>
      <c r="AC37" s="12" t="s">
        <v>263</v>
      </c>
      <c r="AD37" s="12">
        <v>699</v>
      </c>
      <c r="AE37" s="13"/>
      <c r="AF37" s="13">
        <v>69.95</v>
      </c>
      <c r="AG37" s="12" t="str">
        <f>HYPERLINK("https://doi.org/10.1515/9783110438321")</f>
        <v>https://doi.org/10.1515/9783110438321</v>
      </c>
      <c r="AI37" s="12" t="s">
        <v>49</v>
      </c>
    </row>
    <row r="38" spans="1:35" s="12" customFormat="1">
      <c r="A38" s="12">
        <v>323110</v>
      </c>
      <c r="B38" s="13">
        <v>9780674366688</v>
      </c>
      <c r="C38" s="13">
        <v>9780674366671</v>
      </c>
      <c r="D38" s="13"/>
      <c r="F38" s="12" t="s">
        <v>264</v>
      </c>
      <c r="I38" s="12" t="s">
        <v>265</v>
      </c>
      <c r="J38" s="12">
        <v>1</v>
      </c>
      <c r="K38" s="12" t="s">
        <v>266</v>
      </c>
      <c r="L38" s="14" t="s">
        <v>267</v>
      </c>
      <c r="M38" s="12" t="s">
        <v>268</v>
      </c>
      <c r="N38" s="15">
        <v>41548</v>
      </c>
      <c r="O38" s="12">
        <v>1979</v>
      </c>
      <c r="P38" s="12" t="s">
        <v>42</v>
      </c>
      <c r="Q38" s="12">
        <v>922</v>
      </c>
      <c r="S38" s="12">
        <v>10</v>
      </c>
      <c r="U38" s="12" t="s">
        <v>43</v>
      </c>
      <c r="V38" s="12" t="s">
        <v>44</v>
      </c>
      <c r="W38" s="12" t="s">
        <v>44</v>
      </c>
      <c r="X38" s="12" t="s">
        <v>269</v>
      </c>
      <c r="AC38" s="12" t="s">
        <v>270</v>
      </c>
      <c r="AD38" s="12">
        <v>60</v>
      </c>
      <c r="AE38" s="13">
        <v>60</v>
      </c>
      <c r="AF38" s="13"/>
      <c r="AG38" s="12" t="str">
        <f>HYPERLINK("https://doi.org/10.4159/harvard.9780674366688")</f>
        <v>https://doi.org/10.4159/harvard.9780674366688</v>
      </c>
      <c r="AI38" s="12" t="s">
        <v>49</v>
      </c>
    </row>
    <row r="39" spans="1:35" s="12" customFormat="1">
      <c r="A39" s="12">
        <v>579030</v>
      </c>
      <c r="B39" s="13">
        <v>9781487583057</v>
      </c>
      <c r="C39" s="13"/>
      <c r="D39" s="13"/>
      <c r="F39" s="12" t="s">
        <v>271</v>
      </c>
      <c r="H39" s="12" t="s">
        <v>272</v>
      </c>
      <c r="J39" s="12">
        <v>1</v>
      </c>
      <c r="K39" s="12" t="s">
        <v>273</v>
      </c>
      <c r="M39" s="12" t="s">
        <v>274</v>
      </c>
      <c r="N39" s="15">
        <v>18247</v>
      </c>
      <c r="O39" s="12">
        <v>1949</v>
      </c>
      <c r="P39" s="12" t="s">
        <v>42</v>
      </c>
      <c r="Q39" s="12">
        <v>396</v>
      </c>
      <c r="S39" s="12">
        <v>10</v>
      </c>
      <c r="U39" s="12" t="s">
        <v>43</v>
      </c>
      <c r="V39" s="12" t="s">
        <v>275</v>
      </c>
      <c r="W39" s="12" t="s">
        <v>275</v>
      </c>
      <c r="X39" s="12" t="s">
        <v>276</v>
      </c>
      <c r="Z39" s="12" t="s">
        <v>277</v>
      </c>
      <c r="AB39" s="12" t="s">
        <v>278</v>
      </c>
      <c r="AC39" s="12" t="s">
        <v>279</v>
      </c>
      <c r="AD39" s="12">
        <v>127.95</v>
      </c>
      <c r="AE39" s="13"/>
      <c r="AF39" s="13"/>
      <c r="AG39" s="12" t="str">
        <f>HYPERLINK("https://doi.org/10.3138/9781487583057")</f>
        <v>https://doi.org/10.3138/9781487583057</v>
      </c>
      <c r="AI39" s="12" t="s">
        <v>49</v>
      </c>
    </row>
    <row r="40" spans="1:35" s="12" customFormat="1">
      <c r="A40" s="12">
        <v>563193</v>
      </c>
      <c r="B40" s="13">
        <v>9781400889167</v>
      </c>
      <c r="C40" s="13"/>
      <c r="D40" s="13"/>
      <c r="F40" s="12" t="s">
        <v>280</v>
      </c>
      <c r="G40" s="12" t="s">
        <v>281</v>
      </c>
      <c r="I40" s="12" t="s">
        <v>282</v>
      </c>
      <c r="J40" s="12">
        <v>1</v>
      </c>
      <c r="M40" s="12" t="s">
        <v>41</v>
      </c>
      <c r="N40" s="15">
        <v>43003</v>
      </c>
      <c r="O40" s="12">
        <v>2003</v>
      </c>
      <c r="P40" s="12" t="s">
        <v>42</v>
      </c>
      <c r="Q40" s="12">
        <v>760</v>
      </c>
      <c r="S40" s="12">
        <v>10</v>
      </c>
      <c r="U40" s="12" t="s">
        <v>43</v>
      </c>
      <c r="V40" s="12" t="s">
        <v>54</v>
      </c>
      <c r="W40" s="12" t="s">
        <v>54</v>
      </c>
      <c r="X40" s="12" t="s">
        <v>132</v>
      </c>
      <c r="Z40" s="12" t="s">
        <v>283</v>
      </c>
      <c r="AB40" s="12" t="s">
        <v>284</v>
      </c>
      <c r="AC40" s="12" t="s">
        <v>285</v>
      </c>
      <c r="AD40" s="12">
        <v>187.95</v>
      </c>
      <c r="AE40" s="13"/>
      <c r="AF40" s="13"/>
      <c r="AG40" s="12" t="str">
        <f>HYPERLINK("https://doi.org/10.1515/9781400889167")</f>
        <v>https://doi.org/10.1515/9781400889167</v>
      </c>
      <c r="AI40" s="12" t="s">
        <v>49</v>
      </c>
    </row>
    <row r="41" spans="1:35" s="12" customFormat="1">
      <c r="A41" s="12">
        <v>563015</v>
      </c>
      <c r="B41" s="13">
        <v>9781400835300</v>
      </c>
      <c r="C41" s="13"/>
      <c r="D41" s="13"/>
      <c r="F41" s="12" t="s">
        <v>286</v>
      </c>
      <c r="G41" s="12" t="s">
        <v>287</v>
      </c>
      <c r="H41" s="12" t="s">
        <v>288</v>
      </c>
      <c r="J41" s="12">
        <v>1</v>
      </c>
      <c r="K41" s="12" t="s">
        <v>39</v>
      </c>
      <c r="L41" s="14" t="s">
        <v>289</v>
      </c>
      <c r="M41" s="12" t="s">
        <v>41</v>
      </c>
      <c r="N41" s="15">
        <v>40392</v>
      </c>
      <c r="O41" s="12">
        <v>2010</v>
      </c>
      <c r="P41" s="12" t="s">
        <v>42</v>
      </c>
      <c r="Q41" s="12">
        <v>264</v>
      </c>
      <c r="S41" s="12">
        <v>10</v>
      </c>
      <c r="U41" s="12" t="s">
        <v>43</v>
      </c>
      <c r="V41" s="12" t="s">
        <v>44</v>
      </c>
      <c r="W41" s="12" t="s">
        <v>44</v>
      </c>
      <c r="X41" s="12" t="s">
        <v>290</v>
      </c>
      <c r="Z41" s="12" t="s">
        <v>291</v>
      </c>
      <c r="AB41" s="12" t="s">
        <v>292</v>
      </c>
      <c r="AC41" s="12" t="s">
        <v>293</v>
      </c>
      <c r="AD41" s="12">
        <v>163.95</v>
      </c>
      <c r="AE41" s="13"/>
      <c r="AF41" s="13"/>
      <c r="AG41" s="12" t="str">
        <f>HYPERLINK("https://doi.org/10.1515/9781400835300")</f>
        <v>https://doi.org/10.1515/9781400835300</v>
      </c>
      <c r="AI41" s="12" t="s">
        <v>49</v>
      </c>
    </row>
    <row r="42" spans="1:35" s="12" customFormat="1">
      <c r="A42" s="12">
        <v>524991</v>
      </c>
      <c r="B42" s="13">
        <v>9781400884186</v>
      </c>
      <c r="C42" s="13"/>
      <c r="D42" s="13"/>
      <c r="F42" s="12" t="s">
        <v>294</v>
      </c>
      <c r="H42" s="12" t="s">
        <v>295</v>
      </c>
      <c r="J42" s="12">
        <v>1</v>
      </c>
      <c r="K42" s="12" t="s">
        <v>296</v>
      </c>
      <c r="L42" s="14" t="s">
        <v>297</v>
      </c>
      <c r="M42" s="12" t="s">
        <v>41</v>
      </c>
      <c r="N42" s="15">
        <v>42592</v>
      </c>
      <c r="O42" s="12">
        <v>1957</v>
      </c>
      <c r="P42" s="12" t="s">
        <v>42</v>
      </c>
      <c r="Q42" s="12">
        <v>160</v>
      </c>
      <c r="S42" s="12">
        <v>10</v>
      </c>
      <c r="U42" s="12" t="s">
        <v>43</v>
      </c>
      <c r="V42" s="12" t="s">
        <v>82</v>
      </c>
      <c r="W42" s="12" t="s">
        <v>82</v>
      </c>
      <c r="X42" s="12" t="s">
        <v>116</v>
      </c>
      <c r="Z42" s="12" t="s">
        <v>298</v>
      </c>
      <c r="AB42" s="12" t="s">
        <v>299</v>
      </c>
      <c r="AC42" s="12" t="s">
        <v>300</v>
      </c>
      <c r="AD42" s="12">
        <v>81.95</v>
      </c>
      <c r="AE42" s="13"/>
      <c r="AF42" s="13"/>
      <c r="AG42" s="12" t="str">
        <f>HYPERLINK("https://doi.org/10.1515/9781400884186")</f>
        <v>https://doi.org/10.1515/9781400884186</v>
      </c>
      <c r="AI42" s="12" t="s">
        <v>49</v>
      </c>
    </row>
    <row r="43" spans="1:35" s="12" customFormat="1">
      <c r="A43" s="12">
        <v>551416</v>
      </c>
      <c r="B43" s="13">
        <v>9781400841189</v>
      </c>
      <c r="C43" s="13"/>
      <c r="D43" s="13"/>
      <c r="F43" s="12" t="s">
        <v>301</v>
      </c>
      <c r="G43" s="12" t="s">
        <v>302</v>
      </c>
      <c r="H43" s="12" t="s">
        <v>303</v>
      </c>
      <c r="J43" s="12">
        <v>1</v>
      </c>
      <c r="M43" s="12" t="s">
        <v>41</v>
      </c>
      <c r="N43" s="15">
        <v>40846</v>
      </c>
      <c r="O43" s="12">
        <v>2008</v>
      </c>
      <c r="P43" s="12" t="s">
        <v>42</v>
      </c>
      <c r="Q43" s="12">
        <v>688</v>
      </c>
      <c r="S43" s="12">
        <v>10</v>
      </c>
      <c r="U43" s="12" t="s">
        <v>43</v>
      </c>
      <c r="V43" s="12" t="s">
        <v>54</v>
      </c>
      <c r="W43" s="12" t="s">
        <v>54</v>
      </c>
      <c r="X43" s="12" t="s">
        <v>304</v>
      </c>
      <c r="Z43" s="12" t="s">
        <v>305</v>
      </c>
      <c r="AB43" s="12" t="s">
        <v>306</v>
      </c>
      <c r="AC43" s="12" t="s">
        <v>307</v>
      </c>
      <c r="AD43" s="12">
        <v>204.95</v>
      </c>
      <c r="AE43" s="13"/>
      <c r="AF43" s="13"/>
      <c r="AG43" s="12" t="str">
        <f>HYPERLINK("https://doi.org/10.1515/9781400841189")</f>
        <v>https://doi.org/10.1515/9781400841189</v>
      </c>
      <c r="AI43" s="12" t="s">
        <v>49</v>
      </c>
    </row>
    <row r="44" spans="1:35" s="12" customFormat="1">
      <c r="A44" s="12">
        <v>528117</v>
      </c>
      <c r="B44" s="13">
        <v>9781400883073</v>
      </c>
      <c r="C44" s="13"/>
      <c r="D44" s="13"/>
      <c r="F44" s="12" t="s">
        <v>308</v>
      </c>
      <c r="G44" s="12" t="s">
        <v>309</v>
      </c>
      <c r="H44" s="12" t="s">
        <v>310</v>
      </c>
      <c r="J44" s="12">
        <v>1</v>
      </c>
      <c r="K44" s="12" t="s">
        <v>39</v>
      </c>
      <c r="L44" s="14" t="s">
        <v>311</v>
      </c>
      <c r="M44" s="12" t="s">
        <v>41</v>
      </c>
      <c r="N44" s="15">
        <v>42745</v>
      </c>
      <c r="O44" s="12">
        <v>2017</v>
      </c>
      <c r="P44" s="12" t="s">
        <v>42</v>
      </c>
      <c r="Q44" s="12">
        <v>296</v>
      </c>
      <c r="S44" s="12">
        <v>10</v>
      </c>
      <c r="U44" s="12" t="s">
        <v>43</v>
      </c>
      <c r="V44" s="12" t="s">
        <v>44</v>
      </c>
      <c r="W44" s="12" t="s">
        <v>44</v>
      </c>
      <c r="X44" s="12" t="s">
        <v>208</v>
      </c>
      <c r="Z44" s="12" t="s">
        <v>312</v>
      </c>
      <c r="AB44" s="12" t="s">
        <v>313</v>
      </c>
      <c r="AC44" s="12" t="s">
        <v>314</v>
      </c>
      <c r="AD44" s="12">
        <v>155.94999999999999</v>
      </c>
      <c r="AE44" s="13"/>
      <c r="AF44" s="13"/>
      <c r="AG44" s="12" t="str">
        <f>HYPERLINK("https://doi.org/10.1515/9781400883073")</f>
        <v>https://doi.org/10.1515/9781400883073</v>
      </c>
      <c r="AI44" s="12" t="s">
        <v>49</v>
      </c>
    </row>
    <row r="45" spans="1:35" s="12" customFormat="1">
      <c r="A45" s="12">
        <v>528059</v>
      </c>
      <c r="B45" s="13">
        <v>9781400885497</v>
      </c>
      <c r="C45" s="13"/>
      <c r="D45" s="13"/>
      <c r="F45" s="12" t="s">
        <v>315</v>
      </c>
      <c r="G45" s="12" t="s">
        <v>316</v>
      </c>
      <c r="H45" s="12" t="s">
        <v>317</v>
      </c>
      <c r="J45" s="12">
        <v>1</v>
      </c>
      <c r="K45" s="12" t="s">
        <v>318</v>
      </c>
      <c r="L45" s="14" t="s">
        <v>319</v>
      </c>
      <c r="M45" s="12" t="s">
        <v>41</v>
      </c>
      <c r="N45" s="15">
        <v>42871</v>
      </c>
      <c r="O45" s="12">
        <v>2017</v>
      </c>
      <c r="P45" s="12" t="s">
        <v>42</v>
      </c>
      <c r="Q45" s="12">
        <v>376</v>
      </c>
      <c r="S45" s="12">
        <v>10</v>
      </c>
      <c r="U45" s="12" t="s">
        <v>43</v>
      </c>
      <c r="V45" s="12" t="s">
        <v>275</v>
      </c>
      <c r="W45" s="12" t="s">
        <v>275</v>
      </c>
      <c r="X45" s="12" t="s">
        <v>320</v>
      </c>
      <c r="Z45" s="12" t="s">
        <v>321</v>
      </c>
      <c r="AB45" s="12" t="s">
        <v>322</v>
      </c>
      <c r="AC45" s="12" t="s">
        <v>323</v>
      </c>
      <c r="AD45" s="12">
        <v>179.95</v>
      </c>
      <c r="AE45" s="13"/>
      <c r="AF45" s="13"/>
      <c r="AG45" s="12" t="str">
        <f>HYPERLINK("https://doi.org/10.1515/9781400885497")</f>
        <v>https://doi.org/10.1515/9781400885497</v>
      </c>
      <c r="AI45" s="12" t="s">
        <v>49</v>
      </c>
    </row>
    <row r="46" spans="1:35" s="12" customFormat="1">
      <c r="A46" s="12">
        <v>547466</v>
      </c>
      <c r="B46" s="13">
        <v>9783110636697</v>
      </c>
      <c r="C46" s="13"/>
      <c r="D46" s="13">
        <v>9783110636680</v>
      </c>
      <c r="E46" s="12" t="s">
        <v>149</v>
      </c>
      <c r="F46" s="12" t="s">
        <v>324</v>
      </c>
      <c r="G46" s="12" t="s">
        <v>325</v>
      </c>
      <c r="H46" s="12" t="s">
        <v>326</v>
      </c>
      <c r="J46" s="12">
        <v>1</v>
      </c>
      <c r="K46" s="12" t="s">
        <v>327</v>
      </c>
      <c r="M46" s="12" t="s">
        <v>328</v>
      </c>
      <c r="N46" s="15">
        <v>44004</v>
      </c>
      <c r="O46" s="12">
        <v>2020</v>
      </c>
      <c r="P46" s="12" t="s">
        <v>42</v>
      </c>
      <c r="Q46" s="12">
        <v>192</v>
      </c>
      <c r="T46" s="12">
        <v>2417</v>
      </c>
      <c r="U46" s="12" t="s">
        <v>43</v>
      </c>
      <c r="V46" s="12" t="s">
        <v>162</v>
      </c>
      <c r="W46" s="12" t="s">
        <v>162</v>
      </c>
      <c r="X46" s="12" t="s">
        <v>329</v>
      </c>
      <c r="Y46" s="12" t="s">
        <v>156</v>
      </c>
      <c r="Z46" s="12" t="s">
        <v>330</v>
      </c>
      <c r="AC46" s="12" t="s">
        <v>331</v>
      </c>
      <c r="AD46" s="12">
        <v>699</v>
      </c>
      <c r="AE46" s="13"/>
      <c r="AF46" s="13">
        <v>44.95</v>
      </c>
      <c r="AG46" s="12" t="str">
        <f>HYPERLINK("https://doi.org/10.1515/9783110636697")</f>
        <v>https://doi.org/10.1515/9783110636697</v>
      </c>
      <c r="AI46" s="12" t="s">
        <v>49</v>
      </c>
    </row>
    <row r="47" spans="1:35" s="12" customFormat="1">
      <c r="A47" s="12">
        <v>522335</v>
      </c>
      <c r="B47" s="13">
        <v>9781400877911</v>
      </c>
      <c r="C47" s="13"/>
      <c r="D47" s="13"/>
      <c r="F47" s="12" t="s">
        <v>332</v>
      </c>
      <c r="H47" s="12" t="s">
        <v>333</v>
      </c>
      <c r="J47" s="12">
        <v>1</v>
      </c>
      <c r="K47" s="12" t="s">
        <v>334</v>
      </c>
      <c r="L47" s="14" t="s">
        <v>335</v>
      </c>
      <c r="M47" s="12" t="s">
        <v>41</v>
      </c>
      <c r="N47" s="15">
        <v>42346</v>
      </c>
      <c r="O47" s="12">
        <v>1959</v>
      </c>
      <c r="P47" s="12" t="s">
        <v>42</v>
      </c>
      <c r="Q47" s="12">
        <v>842</v>
      </c>
      <c r="S47" s="12">
        <v>10</v>
      </c>
      <c r="U47" s="12" t="s">
        <v>43</v>
      </c>
      <c r="V47" s="12" t="s">
        <v>54</v>
      </c>
      <c r="W47" s="12" t="s">
        <v>54</v>
      </c>
      <c r="X47" s="12" t="s">
        <v>132</v>
      </c>
      <c r="Z47" s="12" t="s">
        <v>336</v>
      </c>
      <c r="AD47" s="12">
        <v>521.95000000000005</v>
      </c>
      <c r="AE47" s="13"/>
      <c r="AF47" s="13"/>
      <c r="AG47" s="12" t="str">
        <f>HYPERLINK("https://doi.org/10.1515/9781400877911")</f>
        <v>https://doi.org/10.1515/9781400877911</v>
      </c>
      <c r="AI47" s="12" t="s">
        <v>49</v>
      </c>
    </row>
    <row r="48" spans="1:35" s="12" customFormat="1">
      <c r="A48" s="12">
        <v>542252</v>
      </c>
      <c r="B48" s="13">
        <v>9781400887736</v>
      </c>
      <c r="C48" s="13"/>
      <c r="D48" s="13"/>
      <c r="F48" s="12" t="s">
        <v>337</v>
      </c>
      <c r="H48" s="12" t="s">
        <v>338</v>
      </c>
      <c r="J48" s="12">
        <v>1</v>
      </c>
      <c r="M48" s="12" t="s">
        <v>41</v>
      </c>
      <c r="N48" s="15">
        <v>42899</v>
      </c>
      <c r="O48" s="12">
        <v>2017</v>
      </c>
      <c r="P48" s="12" t="s">
        <v>42</v>
      </c>
      <c r="Q48" s="12">
        <v>368</v>
      </c>
      <c r="S48" s="12">
        <v>10</v>
      </c>
      <c r="U48" s="12" t="s">
        <v>43</v>
      </c>
      <c r="V48" s="12" t="s">
        <v>154</v>
      </c>
      <c r="W48" s="12" t="s">
        <v>154</v>
      </c>
      <c r="X48" s="12" t="s">
        <v>339</v>
      </c>
      <c r="Z48" s="12" t="s">
        <v>340</v>
      </c>
      <c r="AB48" s="12" t="s">
        <v>341</v>
      </c>
      <c r="AC48" s="12" t="s">
        <v>342</v>
      </c>
      <c r="AD48" s="12">
        <v>138.94999999999999</v>
      </c>
      <c r="AE48" s="13"/>
      <c r="AF48" s="13"/>
      <c r="AG48" s="12" t="str">
        <f>HYPERLINK("https://doi.org/10.1515/9781400887736")</f>
        <v>https://doi.org/10.1515/9781400887736</v>
      </c>
      <c r="AI48" s="12" t="s">
        <v>49</v>
      </c>
    </row>
    <row r="49" spans="1:35" s="12" customFormat="1">
      <c r="A49" s="12">
        <v>542601</v>
      </c>
      <c r="B49" s="13">
        <v>9780691187150</v>
      </c>
      <c r="C49" s="13"/>
      <c r="D49" s="13"/>
      <c r="F49" s="12" t="s">
        <v>343</v>
      </c>
      <c r="G49" s="12" t="s">
        <v>344</v>
      </c>
      <c r="H49" s="12" t="s">
        <v>345</v>
      </c>
      <c r="J49" s="12">
        <v>1</v>
      </c>
      <c r="M49" s="12" t="s">
        <v>41</v>
      </c>
      <c r="N49" s="15">
        <v>43256</v>
      </c>
      <c r="O49" s="12">
        <v>2007</v>
      </c>
      <c r="P49" s="12" t="s">
        <v>42</v>
      </c>
      <c r="S49" s="12">
        <v>10</v>
      </c>
      <c r="U49" s="12" t="s">
        <v>43</v>
      </c>
      <c r="V49" s="12" t="s">
        <v>44</v>
      </c>
      <c r="W49" s="12" t="s">
        <v>44</v>
      </c>
      <c r="X49" s="12" t="s">
        <v>346</v>
      </c>
      <c r="Z49" s="12" t="s">
        <v>347</v>
      </c>
      <c r="AB49" s="12" t="s">
        <v>348</v>
      </c>
      <c r="AC49" s="12" t="s">
        <v>349</v>
      </c>
      <c r="AD49" s="12">
        <v>135.94999999999999</v>
      </c>
      <c r="AE49" s="13"/>
      <c r="AF49" s="13"/>
      <c r="AG49" s="12" t="str">
        <f>HYPERLINK("https://doi.org/10.1515/9780691187150")</f>
        <v>https://doi.org/10.1515/9780691187150</v>
      </c>
      <c r="AI49" s="12" t="s">
        <v>49</v>
      </c>
    </row>
    <row r="50" spans="1:35" s="12" customFormat="1">
      <c r="A50" s="12">
        <v>534785</v>
      </c>
      <c r="B50" s="13">
        <v>9783110575507</v>
      </c>
      <c r="C50" s="13"/>
      <c r="D50" s="13">
        <v>9783110574210</v>
      </c>
      <c r="E50" s="12" t="s">
        <v>149</v>
      </c>
      <c r="F50" s="12" t="s">
        <v>350</v>
      </c>
      <c r="G50" s="12" t="s">
        <v>351</v>
      </c>
      <c r="H50" s="12" t="s">
        <v>352</v>
      </c>
      <c r="J50" s="12">
        <v>1</v>
      </c>
      <c r="K50" s="12" t="s">
        <v>327</v>
      </c>
      <c r="M50" s="12" t="s">
        <v>328</v>
      </c>
      <c r="N50" s="15">
        <v>44172</v>
      </c>
      <c r="O50" s="12">
        <v>2021</v>
      </c>
      <c r="P50" s="12" t="s">
        <v>42</v>
      </c>
      <c r="Q50" s="12">
        <v>390</v>
      </c>
      <c r="R50" s="12">
        <v>6</v>
      </c>
      <c r="T50" s="12">
        <v>2417</v>
      </c>
      <c r="U50" s="12" t="s">
        <v>43</v>
      </c>
      <c r="V50" s="12" t="s">
        <v>162</v>
      </c>
      <c r="W50" s="12" t="s">
        <v>162</v>
      </c>
      <c r="X50" s="12" t="s">
        <v>353</v>
      </c>
      <c r="Y50" s="12" t="s">
        <v>156</v>
      </c>
      <c r="Z50" s="12" t="s">
        <v>354</v>
      </c>
      <c r="AC50" s="12" t="s">
        <v>355</v>
      </c>
      <c r="AD50" s="12">
        <v>699</v>
      </c>
      <c r="AE50" s="13"/>
      <c r="AF50" s="13">
        <v>69.95</v>
      </c>
      <c r="AG50" s="12" t="str">
        <f>HYPERLINK("https://doi.org/10.1515/9783110575507")</f>
        <v>https://doi.org/10.1515/9783110575507</v>
      </c>
      <c r="AI50" s="12" t="s">
        <v>49</v>
      </c>
    </row>
    <row r="51" spans="1:35" s="12" customFormat="1">
      <c r="A51" s="12">
        <v>516578</v>
      </c>
      <c r="B51" s="13">
        <v>9781400848362</v>
      </c>
      <c r="C51" s="13"/>
      <c r="D51" s="13"/>
      <c r="F51" s="12" t="s">
        <v>356</v>
      </c>
      <c r="G51" s="12" t="s">
        <v>357</v>
      </c>
      <c r="H51" s="12" t="s">
        <v>358</v>
      </c>
      <c r="J51" s="12">
        <v>1</v>
      </c>
      <c r="M51" s="12" t="s">
        <v>41</v>
      </c>
      <c r="N51" s="15">
        <v>41672</v>
      </c>
      <c r="O51" s="12">
        <v>2014</v>
      </c>
      <c r="P51" s="12" t="s">
        <v>42</v>
      </c>
      <c r="Q51" s="12">
        <v>392</v>
      </c>
      <c r="S51" s="12">
        <v>10</v>
      </c>
      <c r="U51" s="12" t="s">
        <v>43</v>
      </c>
      <c r="V51" s="12" t="s">
        <v>54</v>
      </c>
      <c r="W51" s="12" t="s">
        <v>54</v>
      </c>
      <c r="X51" s="12" t="s">
        <v>359</v>
      </c>
      <c r="Z51" s="12" t="s">
        <v>360</v>
      </c>
      <c r="AB51" s="12" t="s">
        <v>361</v>
      </c>
      <c r="AC51" s="12" t="s">
        <v>362</v>
      </c>
      <c r="AD51" s="12">
        <v>48.95</v>
      </c>
      <c r="AE51" s="13"/>
      <c r="AF51" s="13"/>
      <c r="AG51" s="12" t="str">
        <f>HYPERLINK("https://doi.org/10.1515/9781400848362")</f>
        <v>https://doi.org/10.1515/9781400848362</v>
      </c>
      <c r="AI51" s="12" t="s">
        <v>49</v>
      </c>
    </row>
    <row r="52" spans="1:35" s="12" customFormat="1">
      <c r="A52" s="12">
        <v>563058</v>
      </c>
      <c r="B52" s="13">
        <v>9781400866816</v>
      </c>
      <c r="C52" s="13"/>
      <c r="D52" s="13"/>
      <c r="F52" s="12" t="s">
        <v>363</v>
      </c>
      <c r="H52" s="12" t="s">
        <v>364</v>
      </c>
      <c r="J52" s="12">
        <v>1</v>
      </c>
      <c r="M52" s="12" t="s">
        <v>41</v>
      </c>
      <c r="N52" s="15">
        <v>42031</v>
      </c>
      <c r="O52" s="12">
        <v>2005</v>
      </c>
      <c r="P52" s="12" t="s">
        <v>42</v>
      </c>
      <c r="Q52" s="12">
        <v>864</v>
      </c>
      <c r="S52" s="12">
        <v>10</v>
      </c>
      <c r="U52" s="12" t="s">
        <v>43</v>
      </c>
      <c r="V52" s="12" t="s">
        <v>275</v>
      </c>
      <c r="W52" s="12" t="s">
        <v>275</v>
      </c>
      <c r="X52" s="12" t="s">
        <v>365</v>
      </c>
      <c r="Z52" s="12" t="s">
        <v>366</v>
      </c>
      <c r="AB52" s="12" t="s">
        <v>367</v>
      </c>
      <c r="AC52" s="12" t="s">
        <v>368</v>
      </c>
      <c r="AD52" s="12">
        <v>244.95</v>
      </c>
      <c r="AE52" s="13"/>
      <c r="AF52" s="13"/>
      <c r="AG52" s="12" t="str">
        <f>HYPERLINK("https://doi.org/10.1515/9781400866816")</f>
        <v>https://doi.org/10.1515/9781400866816</v>
      </c>
      <c r="AI52" s="12" t="s">
        <v>49</v>
      </c>
    </row>
    <row r="53" spans="1:35" s="12" customFormat="1">
      <c r="A53" s="12">
        <v>573308</v>
      </c>
      <c r="B53" s="13">
        <v>9780691201696</v>
      </c>
      <c r="C53" s="13"/>
      <c r="D53" s="13"/>
      <c r="F53" s="12" t="s">
        <v>369</v>
      </c>
      <c r="H53" s="12" t="s">
        <v>370</v>
      </c>
      <c r="J53" s="12">
        <v>1</v>
      </c>
      <c r="M53" s="12" t="s">
        <v>41</v>
      </c>
      <c r="N53" s="15">
        <v>43928</v>
      </c>
      <c r="O53" s="12">
        <v>2020</v>
      </c>
      <c r="P53" s="12" t="s">
        <v>42</v>
      </c>
      <c r="Q53" s="12">
        <v>152</v>
      </c>
      <c r="S53" s="12">
        <v>10</v>
      </c>
      <c r="U53" s="12" t="s">
        <v>43</v>
      </c>
      <c r="V53" s="12" t="s">
        <v>44</v>
      </c>
      <c r="W53" s="12" t="s">
        <v>44</v>
      </c>
      <c r="X53" s="12" t="s">
        <v>371</v>
      </c>
      <c r="Z53" s="12" t="s">
        <v>372</v>
      </c>
      <c r="AB53" s="12" t="s">
        <v>373</v>
      </c>
      <c r="AC53" s="12" t="s">
        <v>374</v>
      </c>
      <c r="AD53" s="12">
        <v>39.950000000000003</v>
      </c>
      <c r="AE53" s="13"/>
      <c r="AF53" s="13"/>
      <c r="AG53" s="12" t="str">
        <f>HYPERLINK("https://doi.org/10.1515/9780691201696")</f>
        <v>https://doi.org/10.1515/9780691201696</v>
      </c>
      <c r="AI53" s="12" t="s">
        <v>49</v>
      </c>
    </row>
    <row r="54" spans="1:35" s="12" customFormat="1">
      <c r="A54" s="12">
        <v>566977</v>
      </c>
      <c r="B54" s="13">
        <v>9783110666502</v>
      </c>
      <c r="C54" s="13"/>
      <c r="D54" s="13">
        <v>9783110666458</v>
      </c>
      <c r="E54" s="12" t="s">
        <v>149</v>
      </c>
      <c r="F54" s="12" t="s">
        <v>375</v>
      </c>
      <c r="H54" s="12" t="s">
        <v>376</v>
      </c>
      <c r="J54" s="12">
        <v>1</v>
      </c>
      <c r="K54" s="12" t="s">
        <v>327</v>
      </c>
      <c r="M54" s="12" t="s">
        <v>153</v>
      </c>
      <c r="N54" s="15">
        <v>44704</v>
      </c>
      <c r="O54" s="12">
        <v>2022</v>
      </c>
      <c r="P54" s="12" t="s">
        <v>42</v>
      </c>
      <c r="Q54" s="12">
        <v>598</v>
      </c>
      <c r="R54" s="12">
        <v>19</v>
      </c>
      <c r="T54" s="12">
        <v>2417</v>
      </c>
      <c r="U54" s="12" t="s">
        <v>43</v>
      </c>
      <c r="V54" s="12" t="s">
        <v>162</v>
      </c>
      <c r="W54" s="12" t="s">
        <v>162</v>
      </c>
      <c r="X54" s="12" t="s">
        <v>377</v>
      </c>
      <c r="Y54" s="12" t="s">
        <v>156</v>
      </c>
      <c r="Z54" s="12" t="s">
        <v>378</v>
      </c>
      <c r="AC54" s="12" t="s">
        <v>379</v>
      </c>
      <c r="AD54" s="12">
        <v>699</v>
      </c>
      <c r="AE54" s="13"/>
      <c r="AF54" s="13">
        <v>89.95</v>
      </c>
      <c r="AG54" s="12" t="str">
        <f>HYPERLINK("https://doi.org/10.1515/9783110666502")</f>
        <v>https://doi.org/10.1515/9783110666502</v>
      </c>
      <c r="AI54" s="12" t="s">
        <v>49</v>
      </c>
    </row>
    <row r="55" spans="1:35" s="12" customFormat="1">
      <c r="A55" s="12">
        <v>603300</v>
      </c>
      <c r="B55" s="13">
        <v>9783110751949</v>
      </c>
      <c r="C55" s="13"/>
      <c r="D55" s="13">
        <v>9783110751611</v>
      </c>
      <c r="E55" s="12" t="s">
        <v>149</v>
      </c>
      <c r="F55" s="12" t="s">
        <v>380</v>
      </c>
      <c r="G55" s="12" t="s">
        <v>381</v>
      </c>
      <c r="H55" s="12" t="s">
        <v>382</v>
      </c>
      <c r="J55" s="12">
        <v>1</v>
      </c>
      <c r="K55" s="12" t="s">
        <v>327</v>
      </c>
      <c r="M55" s="12" t="s">
        <v>153</v>
      </c>
      <c r="N55" s="15">
        <v>44445</v>
      </c>
      <c r="O55" s="12">
        <v>2021</v>
      </c>
      <c r="P55" s="12" t="s">
        <v>42</v>
      </c>
      <c r="Q55" s="12">
        <v>554</v>
      </c>
      <c r="R55" s="12">
        <v>40</v>
      </c>
      <c r="T55" s="12">
        <v>2417</v>
      </c>
      <c r="U55" s="12" t="s">
        <v>43</v>
      </c>
      <c r="V55" s="12" t="s">
        <v>82</v>
      </c>
      <c r="W55" s="12" t="s">
        <v>82</v>
      </c>
      <c r="X55" s="12" t="s">
        <v>383</v>
      </c>
      <c r="Y55" s="12" t="s">
        <v>156</v>
      </c>
      <c r="Z55" s="12" t="s">
        <v>384</v>
      </c>
      <c r="AC55" s="12" t="s">
        <v>385</v>
      </c>
      <c r="AD55" s="12">
        <v>699</v>
      </c>
      <c r="AE55" s="13"/>
      <c r="AF55" s="13">
        <v>79.95</v>
      </c>
      <c r="AG55" s="12" t="str">
        <f>HYPERLINK("https://doi.org/10.1515/9783110751949")</f>
        <v>https://doi.org/10.1515/9783110751949</v>
      </c>
      <c r="AI55" s="12" t="s">
        <v>49</v>
      </c>
    </row>
    <row r="56" spans="1:35" s="12" customFormat="1">
      <c r="A56" s="12">
        <v>609125</v>
      </c>
      <c r="B56" s="13">
        <v>9780691233321</v>
      </c>
      <c r="C56" s="13"/>
      <c r="D56" s="13"/>
      <c r="F56" s="12" t="s">
        <v>386</v>
      </c>
      <c r="H56" s="12" t="s">
        <v>387</v>
      </c>
      <c r="J56" s="12">
        <v>1</v>
      </c>
      <c r="K56" s="12" t="s">
        <v>39</v>
      </c>
      <c r="L56" s="14" t="s">
        <v>388</v>
      </c>
      <c r="M56" s="12" t="s">
        <v>41</v>
      </c>
      <c r="N56" s="15">
        <v>44390</v>
      </c>
      <c r="O56" s="12">
        <v>1999</v>
      </c>
      <c r="P56" s="12" t="s">
        <v>42</v>
      </c>
      <c r="Q56" s="12">
        <v>816</v>
      </c>
      <c r="S56" s="12">
        <v>10</v>
      </c>
      <c r="U56" s="12" t="s">
        <v>43</v>
      </c>
      <c r="V56" s="12" t="s">
        <v>44</v>
      </c>
      <c r="W56" s="12" t="s">
        <v>44</v>
      </c>
      <c r="X56" s="12" t="s">
        <v>45</v>
      </c>
      <c r="Z56" s="12" t="s">
        <v>389</v>
      </c>
      <c r="AB56" s="12" t="s">
        <v>390</v>
      </c>
      <c r="AC56" s="12" t="s">
        <v>391</v>
      </c>
      <c r="AD56" s="12">
        <v>252.95</v>
      </c>
      <c r="AE56" s="13"/>
      <c r="AF56" s="13"/>
      <c r="AG56" s="12" t="str">
        <f>HYPERLINK("https://doi.org/10.1515/9780691233321")</f>
        <v>https://doi.org/10.1515/9780691233321</v>
      </c>
      <c r="AI56" s="12" t="s">
        <v>49</v>
      </c>
    </row>
    <row r="57" spans="1:35" s="12" customFormat="1">
      <c r="A57" s="12">
        <v>563414</v>
      </c>
      <c r="B57" s="13">
        <v>9781400839360</v>
      </c>
      <c r="C57" s="13"/>
      <c r="D57" s="13"/>
      <c r="F57" s="12" t="s">
        <v>392</v>
      </c>
      <c r="H57" s="12" t="s">
        <v>393</v>
      </c>
      <c r="J57" s="12">
        <v>1</v>
      </c>
      <c r="K57" s="12" t="s">
        <v>104</v>
      </c>
      <c r="L57" s="14" t="s">
        <v>394</v>
      </c>
      <c r="M57" s="12" t="s">
        <v>41</v>
      </c>
      <c r="N57" s="15">
        <v>40763</v>
      </c>
      <c r="O57" s="12">
        <v>2011</v>
      </c>
      <c r="P57" s="12" t="s">
        <v>42</v>
      </c>
      <c r="Q57" s="12">
        <v>416</v>
      </c>
      <c r="S57" s="12">
        <v>10</v>
      </c>
      <c r="U57" s="12" t="s">
        <v>43</v>
      </c>
      <c r="V57" s="12" t="s">
        <v>82</v>
      </c>
      <c r="W57" s="12" t="s">
        <v>82</v>
      </c>
      <c r="X57" s="12" t="s">
        <v>395</v>
      </c>
      <c r="Z57" s="12" t="s">
        <v>396</v>
      </c>
      <c r="AB57" s="12" t="s">
        <v>397</v>
      </c>
      <c r="AC57" s="12" t="s">
        <v>398</v>
      </c>
      <c r="AD57" s="12">
        <v>163.95</v>
      </c>
      <c r="AE57" s="13"/>
      <c r="AF57" s="13"/>
      <c r="AG57" s="12" t="str">
        <f>HYPERLINK("https://doi.org/10.1515/9781400839360")</f>
        <v>https://doi.org/10.1515/9781400839360</v>
      </c>
      <c r="AI57" s="12" t="s">
        <v>49</v>
      </c>
    </row>
    <row r="58" spans="1:35" s="12" customFormat="1">
      <c r="A58" s="12">
        <v>556038</v>
      </c>
      <c r="B58" s="13">
        <v>9780520964815</v>
      </c>
      <c r="C58" s="13"/>
      <c r="D58" s="13"/>
      <c r="F58" s="12" t="s">
        <v>399</v>
      </c>
      <c r="G58" s="12" t="s">
        <v>400</v>
      </c>
      <c r="H58" s="12" t="s">
        <v>401</v>
      </c>
      <c r="J58" s="12">
        <v>1</v>
      </c>
      <c r="M58" s="12" t="s">
        <v>402</v>
      </c>
      <c r="N58" s="15">
        <v>42405</v>
      </c>
      <c r="O58" s="12">
        <v>2016</v>
      </c>
      <c r="P58" s="12" t="s">
        <v>42</v>
      </c>
      <c r="Q58" s="12">
        <v>992</v>
      </c>
      <c r="S58" s="12">
        <v>10</v>
      </c>
      <c r="U58" s="12" t="s">
        <v>43</v>
      </c>
      <c r="V58" s="12" t="s">
        <v>275</v>
      </c>
      <c r="W58" s="12" t="s">
        <v>275</v>
      </c>
      <c r="X58" s="12" t="s">
        <v>403</v>
      </c>
      <c r="Z58" s="12" t="s">
        <v>404</v>
      </c>
      <c r="AA58" s="12" t="s">
        <v>405</v>
      </c>
      <c r="AC58" s="12" t="s">
        <v>406</v>
      </c>
      <c r="AD58" s="12">
        <v>495.95</v>
      </c>
      <c r="AE58" s="13"/>
      <c r="AF58" s="13"/>
      <c r="AG58" s="12" t="str">
        <f>HYPERLINK("https://doi.org/10.1525/9780520964815")</f>
        <v>https://doi.org/10.1525/9780520964815</v>
      </c>
      <c r="AI58" s="12" t="s">
        <v>49</v>
      </c>
    </row>
    <row r="59" spans="1:35" s="12" customFormat="1">
      <c r="A59" s="12">
        <v>584084</v>
      </c>
      <c r="B59" s="13">
        <v>9780691213354</v>
      </c>
      <c r="C59" s="13"/>
      <c r="D59" s="13"/>
      <c r="F59" s="12" t="s">
        <v>407</v>
      </c>
      <c r="H59" s="12" t="s">
        <v>408</v>
      </c>
      <c r="J59" s="12">
        <v>1</v>
      </c>
      <c r="K59" s="12" t="s">
        <v>39</v>
      </c>
      <c r="L59" s="14" t="s">
        <v>409</v>
      </c>
      <c r="M59" s="12" t="s">
        <v>41</v>
      </c>
      <c r="N59" s="15">
        <v>43956</v>
      </c>
      <c r="O59" s="12">
        <v>2005</v>
      </c>
      <c r="P59" s="12" t="s">
        <v>42</v>
      </c>
      <c r="Q59" s="12">
        <v>496</v>
      </c>
      <c r="S59" s="12">
        <v>10</v>
      </c>
      <c r="U59" s="12" t="s">
        <v>43</v>
      </c>
      <c r="V59" s="12" t="s">
        <v>54</v>
      </c>
      <c r="W59" s="12" t="s">
        <v>54</v>
      </c>
      <c r="X59" s="12" t="s">
        <v>410</v>
      </c>
      <c r="Z59" s="12" t="s">
        <v>411</v>
      </c>
      <c r="AB59" s="12" t="s">
        <v>412</v>
      </c>
      <c r="AC59" s="12" t="s">
        <v>413</v>
      </c>
      <c r="AD59" s="12">
        <v>171.95</v>
      </c>
      <c r="AE59" s="13"/>
      <c r="AF59" s="13"/>
      <c r="AG59" s="12" t="str">
        <f>HYPERLINK("https://doi.org/10.1515/9780691213354")</f>
        <v>https://doi.org/10.1515/9780691213354</v>
      </c>
      <c r="AI59" s="12" t="s">
        <v>49</v>
      </c>
    </row>
    <row r="60" spans="1:35" s="12" customFormat="1">
      <c r="A60" s="12">
        <v>506761</v>
      </c>
      <c r="B60" s="13">
        <v>9781400825097</v>
      </c>
      <c r="C60" s="13"/>
      <c r="D60" s="13"/>
      <c r="F60" s="12" t="s">
        <v>414</v>
      </c>
      <c r="H60" s="12" t="s">
        <v>415</v>
      </c>
      <c r="J60" s="12">
        <v>1</v>
      </c>
      <c r="M60" s="12" t="s">
        <v>41</v>
      </c>
      <c r="N60" s="15">
        <v>39853</v>
      </c>
      <c r="O60" s="12">
        <v>2002</v>
      </c>
      <c r="P60" s="12" t="s">
        <v>42</v>
      </c>
      <c r="Q60" s="12">
        <v>456</v>
      </c>
      <c r="S60" s="12">
        <v>10</v>
      </c>
      <c r="U60" s="12" t="s">
        <v>43</v>
      </c>
      <c r="V60" s="12" t="s">
        <v>54</v>
      </c>
      <c r="W60" s="12" t="s">
        <v>54</v>
      </c>
      <c r="X60" s="12" t="s">
        <v>132</v>
      </c>
      <c r="Z60" s="12" t="s">
        <v>416</v>
      </c>
      <c r="AB60" s="12" t="s">
        <v>417</v>
      </c>
      <c r="AC60" s="12" t="s">
        <v>418</v>
      </c>
      <c r="AD60" s="12">
        <v>220.95</v>
      </c>
      <c r="AE60" s="13"/>
      <c r="AF60" s="13"/>
      <c r="AG60" s="12" t="str">
        <f>HYPERLINK("https://doi.org/10.1515/9781400825097")</f>
        <v>https://doi.org/10.1515/9781400825097</v>
      </c>
      <c r="AI60" s="12" t="s">
        <v>49</v>
      </c>
    </row>
    <row r="61" spans="1:35" s="12" customFormat="1">
      <c r="A61" s="12">
        <v>550245</v>
      </c>
      <c r="B61" s="13">
        <v>9781400836369</v>
      </c>
      <c r="C61" s="13"/>
      <c r="D61" s="13"/>
      <c r="F61" s="12" t="s">
        <v>419</v>
      </c>
      <c r="G61" s="12" t="s">
        <v>420</v>
      </c>
      <c r="H61" s="12" t="s">
        <v>421</v>
      </c>
      <c r="J61" s="12">
        <v>3</v>
      </c>
      <c r="M61" s="12" t="s">
        <v>41</v>
      </c>
      <c r="N61" s="15">
        <v>40455</v>
      </c>
      <c r="O61" s="12">
        <v>2011</v>
      </c>
      <c r="P61" s="12" t="s">
        <v>42</v>
      </c>
      <c r="Q61" s="12">
        <v>584</v>
      </c>
      <c r="R61" s="12">
        <v>6</v>
      </c>
      <c r="S61" s="12">
        <v>10</v>
      </c>
      <c r="U61" s="12" t="s">
        <v>43</v>
      </c>
      <c r="V61" s="12" t="s">
        <v>54</v>
      </c>
      <c r="W61" s="12" t="s">
        <v>54</v>
      </c>
      <c r="X61" s="12" t="s">
        <v>359</v>
      </c>
      <c r="Z61" s="12" t="s">
        <v>422</v>
      </c>
      <c r="AB61" s="12" t="s">
        <v>423</v>
      </c>
      <c r="AC61" s="12" t="s">
        <v>424</v>
      </c>
      <c r="AD61" s="12">
        <v>65.95</v>
      </c>
      <c r="AE61" s="13"/>
      <c r="AF61" s="13"/>
      <c r="AG61" s="12" t="str">
        <f>HYPERLINK("https://doi.org/10.1515/9781400836369")</f>
        <v>https://doi.org/10.1515/9781400836369</v>
      </c>
      <c r="AI61" s="12" t="s">
        <v>49</v>
      </c>
    </row>
    <row r="62" spans="1:35" s="12" customFormat="1">
      <c r="A62" s="12">
        <v>516773</v>
      </c>
      <c r="B62" s="13">
        <v>9781400873364</v>
      </c>
      <c r="C62" s="13"/>
      <c r="D62" s="13"/>
      <c r="F62" s="12" t="s">
        <v>425</v>
      </c>
      <c r="H62" s="12" t="s">
        <v>426</v>
      </c>
      <c r="J62" s="12">
        <v>1</v>
      </c>
      <c r="M62" s="12" t="s">
        <v>41</v>
      </c>
      <c r="N62" s="15">
        <v>42304</v>
      </c>
      <c r="O62" s="12">
        <v>2016</v>
      </c>
      <c r="P62" s="12" t="s">
        <v>42</v>
      </c>
      <c r="Q62" s="12">
        <v>376</v>
      </c>
      <c r="R62" s="12">
        <v>2</v>
      </c>
      <c r="S62" s="12">
        <v>10</v>
      </c>
      <c r="U62" s="12" t="s">
        <v>43</v>
      </c>
      <c r="V62" s="12" t="s">
        <v>82</v>
      </c>
      <c r="W62" s="12" t="s">
        <v>82</v>
      </c>
      <c r="X62" s="12" t="s">
        <v>427</v>
      </c>
      <c r="Z62" s="12" t="s">
        <v>428</v>
      </c>
      <c r="AB62" s="12" t="s">
        <v>429</v>
      </c>
      <c r="AC62" s="12" t="s">
        <v>430</v>
      </c>
      <c r="AD62" s="12">
        <v>65.95</v>
      </c>
      <c r="AE62" s="13"/>
      <c r="AF62" s="13"/>
      <c r="AG62" s="12" t="str">
        <f>HYPERLINK("https://doi.org/10.1515/9781400873364")</f>
        <v>https://doi.org/10.1515/9781400873364</v>
      </c>
      <c r="AI62" s="12" t="s">
        <v>49</v>
      </c>
    </row>
    <row r="63" spans="1:35" s="12" customFormat="1">
      <c r="A63" s="12">
        <v>534526</v>
      </c>
      <c r="B63" s="13">
        <v>9783110570250</v>
      </c>
      <c r="C63" s="13"/>
      <c r="D63" s="13">
        <v>9783110570243</v>
      </c>
      <c r="E63" s="12" t="s">
        <v>149</v>
      </c>
      <c r="F63" s="12" t="s">
        <v>431</v>
      </c>
      <c r="G63" s="12" t="s">
        <v>432</v>
      </c>
      <c r="H63" s="12" t="s">
        <v>433</v>
      </c>
      <c r="J63" s="12">
        <v>1</v>
      </c>
      <c r="K63" s="12" t="s">
        <v>327</v>
      </c>
      <c r="M63" s="12" t="s">
        <v>328</v>
      </c>
      <c r="N63" s="15">
        <v>44760</v>
      </c>
      <c r="O63" s="12">
        <v>2022</v>
      </c>
      <c r="P63" s="12" t="s">
        <v>42</v>
      </c>
      <c r="Q63" s="12">
        <v>316</v>
      </c>
      <c r="R63" s="12">
        <v>20</v>
      </c>
      <c r="T63" s="12">
        <v>2417</v>
      </c>
      <c r="U63" s="12" t="s">
        <v>43</v>
      </c>
      <c r="V63" s="12" t="s">
        <v>82</v>
      </c>
      <c r="W63" s="12" t="s">
        <v>82</v>
      </c>
      <c r="X63" s="12" t="s">
        <v>434</v>
      </c>
      <c r="Y63" s="12" t="s">
        <v>156</v>
      </c>
      <c r="Z63" s="12" t="s">
        <v>435</v>
      </c>
      <c r="AC63" s="12" t="s">
        <v>436</v>
      </c>
      <c r="AD63" s="12">
        <v>699</v>
      </c>
      <c r="AE63" s="13"/>
      <c r="AF63" s="13">
        <v>79.95</v>
      </c>
      <c r="AG63" s="12" t="str">
        <f>HYPERLINK("https://doi.org/10.1515/9783110570250")</f>
        <v>https://doi.org/10.1515/9783110570250</v>
      </c>
      <c r="AI63" s="12" t="s">
        <v>49</v>
      </c>
    </row>
    <row r="64" spans="1:35" s="12" customFormat="1">
      <c r="A64" s="12">
        <v>626750</v>
      </c>
      <c r="B64" s="13">
        <v>9782759825677</v>
      </c>
      <c r="C64" s="13"/>
      <c r="D64" s="13">
        <v>9782759825554</v>
      </c>
      <c r="F64" s="12" t="s">
        <v>437</v>
      </c>
      <c r="G64" s="12" t="s">
        <v>438</v>
      </c>
      <c r="H64" s="12" t="s">
        <v>439</v>
      </c>
      <c r="J64" s="12">
        <v>1</v>
      </c>
      <c r="K64" s="12" t="s">
        <v>440</v>
      </c>
      <c r="M64" s="12" t="s">
        <v>441</v>
      </c>
      <c r="N64" s="15">
        <v>44567</v>
      </c>
      <c r="O64" s="12">
        <v>2022</v>
      </c>
      <c r="P64" s="12" t="s">
        <v>42</v>
      </c>
      <c r="Q64" s="12">
        <v>432</v>
      </c>
      <c r="S64" s="12">
        <v>10</v>
      </c>
      <c r="U64" s="12" t="s">
        <v>43</v>
      </c>
      <c r="V64" s="12" t="s">
        <v>54</v>
      </c>
      <c r="W64" s="12" t="s">
        <v>54</v>
      </c>
      <c r="X64" s="12" t="s">
        <v>132</v>
      </c>
      <c r="Z64" s="12" t="s">
        <v>442</v>
      </c>
      <c r="AD64" s="12">
        <v>252.12</v>
      </c>
      <c r="AE64" s="13"/>
      <c r="AF64" s="13">
        <v>109</v>
      </c>
      <c r="AG64" s="12" t="str">
        <f>HYPERLINK("https://doi.org/10.1051/978-2-7598-2567-7")</f>
        <v>https://doi.org/10.1051/978-2-7598-2567-7</v>
      </c>
      <c r="AI64" s="12" t="s">
        <v>49</v>
      </c>
    </row>
    <row r="65" spans="1:35" s="12" customFormat="1">
      <c r="A65" s="12">
        <v>508370</v>
      </c>
      <c r="B65" s="13">
        <v>9781400845606</v>
      </c>
      <c r="C65" s="13"/>
      <c r="D65" s="13"/>
      <c r="F65" s="12" t="s">
        <v>443</v>
      </c>
      <c r="H65" s="12" t="s">
        <v>444</v>
      </c>
      <c r="J65" s="12">
        <v>1</v>
      </c>
      <c r="K65" s="12" t="s">
        <v>39</v>
      </c>
      <c r="L65" s="14" t="s">
        <v>445</v>
      </c>
      <c r="M65" s="12" t="s">
        <v>41</v>
      </c>
      <c r="N65" s="15">
        <v>41289</v>
      </c>
      <c r="O65" s="12">
        <v>2013</v>
      </c>
      <c r="P65" s="12" t="s">
        <v>42</v>
      </c>
      <c r="Q65" s="12">
        <v>560</v>
      </c>
      <c r="S65" s="12">
        <v>10</v>
      </c>
      <c r="U65" s="12" t="s">
        <v>43</v>
      </c>
      <c r="V65" s="12" t="s">
        <v>44</v>
      </c>
      <c r="W65" s="12" t="s">
        <v>44</v>
      </c>
      <c r="X65" s="12" t="s">
        <v>446</v>
      </c>
      <c r="Z65" s="12" t="s">
        <v>447</v>
      </c>
      <c r="AB65" s="12" t="s">
        <v>448</v>
      </c>
      <c r="AC65" s="12" t="s">
        <v>449</v>
      </c>
      <c r="AD65" s="12">
        <v>277.95</v>
      </c>
      <c r="AE65" s="13"/>
      <c r="AF65" s="13"/>
      <c r="AG65" s="12" t="str">
        <f>HYPERLINK("https://doi.org/10.1515/9781400845606")</f>
        <v>https://doi.org/10.1515/9781400845606</v>
      </c>
      <c r="AI65" s="12" t="s">
        <v>49</v>
      </c>
    </row>
    <row r="66" spans="1:35" s="12" customFormat="1">
      <c r="A66" s="12">
        <v>508884</v>
      </c>
      <c r="B66" s="13">
        <v>9781400854554</v>
      </c>
      <c r="C66" s="13"/>
      <c r="D66" s="13"/>
      <c r="F66" s="12" t="s">
        <v>450</v>
      </c>
      <c r="I66" s="12" t="s">
        <v>451</v>
      </c>
      <c r="J66" s="12">
        <v>1</v>
      </c>
      <c r="K66" s="12" t="s">
        <v>130</v>
      </c>
      <c r="L66" s="14" t="s">
        <v>452</v>
      </c>
      <c r="M66" s="12" t="s">
        <v>41</v>
      </c>
      <c r="N66" s="15">
        <v>41834</v>
      </c>
      <c r="O66" s="12">
        <v>1983</v>
      </c>
      <c r="P66" s="12" t="s">
        <v>42</v>
      </c>
      <c r="Q66" s="12">
        <v>842</v>
      </c>
      <c r="S66" s="12">
        <v>10</v>
      </c>
      <c r="U66" s="12" t="s">
        <v>43</v>
      </c>
      <c r="V66" s="12" t="s">
        <v>82</v>
      </c>
      <c r="W66" s="12" t="s">
        <v>82</v>
      </c>
      <c r="X66" s="12" t="s">
        <v>116</v>
      </c>
      <c r="Z66" s="12" t="s">
        <v>453</v>
      </c>
      <c r="AD66" s="12">
        <v>521.95000000000005</v>
      </c>
      <c r="AE66" s="13"/>
      <c r="AF66" s="13"/>
      <c r="AG66" s="12" t="str">
        <f>HYPERLINK("https://doi.org/10.1515/9781400854554")</f>
        <v>https://doi.org/10.1515/9781400854554</v>
      </c>
      <c r="AI66" s="12" t="s">
        <v>49</v>
      </c>
    </row>
    <row r="67" spans="1:35" s="12" customFormat="1">
      <c r="A67" s="12">
        <v>518750</v>
      </c>
      <c r="B67" s="13">
        <v>9783110472943</v>
      </c>
      <c r="C67" s="13"/>
      <c r="D67" s="13">
        <v>9783110472936</v>
      </c>
      <c r="E67" s="12" t="s">
        <v>149</v>
      </c>
      <c r="F67" s="12" t="s">
        <v>454</v>
      </c>
      <c r="G67" s="12" t="s">
        <v>455</v>
      </c>
      <c r="H67" s="12" t="s">
        <v>456</v>
      </c>
      <c r="J67" s="12">
        <v>1</v>
      </c>
      <c r="K67" s="12" t="s">
        <v>152</v>
      </c>
      <c r="M67" s="12" t="s">
        <v>153</v>
      </c>
      <c r="N67" s="15">
        <v>43528</v>
      </c>
      <c r="O67" s="12">
        <v>2019</v>
      </c>
      <c r="P67" s="12" t="s">
        <v>42</v>
      </c>
      <c r="Q67" s="12">
        <v>592</v>
      </c>
      <c r="R67" s="12">
        <v>100</v>
      </c>
      <c r="T67" s="12">
        <v>2417</v>
      </c>
      <c r="U67" s="12" t="s">
        <v>43</v>
      </c>
      <c r="V67" s="12" t="s">
        <v>154</v>
      </c>
      <c r="W67" s="12" t="s">
        <v>154</v>
      </c>
      <c r="X67" s="12" t="s">
        <v>457</v>
      </c>
      <c r="Y67" s="12" t="s">
        <v>156</v>
      </c>
      <c r="Z67" s="12" t="s">
        <v>458</v>
      </c>
      <c r="AC67" s="12" t="s">
        <v>459</v>
      </c>
      <c r="AD67" s="12">
        <v>249</v>
      </c>
      <c r="AE67" s="13"/>
      <c r="AF67" s="13">
        <v>84.95</v>
      </c>
      <c r="AG67" s="12" t="str">
        <f>HYPERLINK("https://doi.org/10.1515/9783110472943")</f>
        <v>https://doi.org/10.1515/9783110472943</v>
      </c>
      <c r="AI67" s="12" t="s">
        <v>49</v>
      </c>
    </row>
    <row r="68" spans="1:35" s="12" customFormat="1">
      <c r="A68" s="12">
        <v>512254</v>
      </c>
      <c r="B68" s="13">
        <v>9781400845637</v>
      </c>
      <c r="C68" s="13"/>
      <c r="D68" s="13"/>
      <c r="F68" s="12" t="s">
        <v>460</v>
      </c>
      <c r="H68" s="12" t="s">
        <v>461</v>
      </c>
      <c r="J68" s="12">
        <v>1</v>
      </c>
      <c r="K68" s="12" t="s">
        <v>318</v>
      </c>
      <c r="L68" s="14" t="s">
        <v>105</v>
      </c>
      <c r="M68" s="12" t="s">
        <v>41</v>
      </c>
      <c r="N68" s="15">
        <v>41289</v>
      </c>
      <c r="O68" s="12">
        <v>2013</v>
      </c>
      <c r="P68" s="12" t="s">
        <v>42</v>
      </c>
      <c r="Q68" s="12">
        <v>336</v>
      </c>
      <c r="S68" s="12">
        <v>10</v>
      </c>
      <c r="U68" s="12" t="s">
        <v>43</v>
      </c>
      <c r="V68" s="12" t="s">
        <v>106</v>
      </c>
      <c r="W68" s="12" t="s">
        <v>106</v>
      </c>
      <c r="X68" s="12" t="s">
        <v>462</v>
      </c>
      <c r="Z68" s="12" t="s">
        <v>463</v>
      </c>
      <c r="AB68" s="12" t="s">
        <v>464</v>
      </c>
      <c r="AC68" s="12" t="s">
        <v>465</v>
      </c>
      <c r="AD68" s="12">
        <v>81.95</v>
      </c>
      <c r="AE68" s="13"/>
      <c r="AF68" s="13"/>
      <c r="AG68" s="12" t="str">
        <f>HYPERLINK("https://doi.org/10.1515/9781400845637")</f>
        <v>https://doi.org/10.1515/9781400845637</v>
      </c>
      <c r="AI68" s="12" t="s">
        <v>49</v>
      </c>
    </row>
    <row r="69" spans="1:35" s="12" customFormat="1">
      <c r="A69" s="12">
        <v>626991</v>
      </c>
      <c r="B69" s="13">
        <v>9780691237367</v>
      </c>
      <c r="C69" s="13"/>
      <c r="D69" s="13"/>
      <c r="F69" s="12" t="s">
        <v>466</v>
      </c>
      <c r="G69" s="12" t="s">
        <v>467</v>
      </c>
      <c r="I69" s="12" t="s">
        <v>468</v>
      </c>
      <c r="J69" s="12">
        <v>1</v>
      </c>
      <c r="M69" s="12" t="s">
        <v>41</v>
      </c>
      <c r="N69" s="15">
        <v>44733</v>
      </c>
      <c r="O69" s="12">
        <v>2022</v>
      </c>
      <c r="P69" s="12" t="s">
        <v>42</v>
      </c>
      <c r="Q69" s="12">
        <v>504</v>
      </c>
      <c r="S69" s="12">
        <v>10</v>
      </c>
      <c r="U69" s="12" t="s">
        <v>43</v>
      </c>
      <c r="V69" s="12" t="s">
        <v>44</v>
      </c>
      <c r="W69" s="12" t="s">
        <v>44</v>
      </c>
      <c r="X69" s="12" t="s">
        <v>469</v>
      </c>
      <c r="Z69" s="12" t="s">
        <v>470</v>
      </c>
      <c r="AB69" s="12" t="s">
        <v>471</v>
      </c>
      <c r="AC69" s="12" t="s">
        <v>472</v>
      </c>
      <c r="AD69" s="12">
        <v>48.95</v>
      </c>
      <c r="AE69" s="13"/>
      <c r="AF69" s="13"/>
      <c r="AG69" s="12" t="str">
        <f>HYPERLINK("https://doi.org/10.1515/9780691237367?locatt=mode:legacy")</f>
        <v>https://doi.org/10.1515/9780691237367?locatt=mode:legacy</v>
      </c>
      <c r="AI69" s="12" t="s">
        <v>49</v>
      </c>
    </row>
    <row r="70" spans="1:35" s="12" customFormat="1">
      <c r="A70" s="12">
        <v>516296</v>
      </c>
      <c r="B70" s="13">
        <v>9780231510967</v>
      </c>
      <c r="C70" s="13"/>
      <c r="D70" s="13"/>
      <c r="F70" s="12" t="s">
        <v>473</v>
      </c>
      <c r="G70" s="12" t="s">
        <v>474</v>
      </c>
      <c r="H70" s="12" t="s">
        <v>475</v>
      </c>
      <c r="J70" s="12">
        <v>1</v>
      </c>
      <c r="K70" s="12" t="s">
        <v>476</v>
      </c>
      <c r="M70" s="12" t="s">
        <v>477</v>
      </c>
      <c r="N70" s="15">
        <v>39395</v>
      </c>
      <c r="O70" s="12">
        <v>2007</v>
      </c>
      <c r="P70" s="12" t="s">
        <v>42</v>
      </c>
      <c r="Q70" s="12">
        <v>312</v>
      </c>
      <c r="S70" s="12">
        <v>10</v>
      </c>
      <c r="U70" s="12" t="s">
        <v>43</v>
      </c>
      <c r="V70" s="12" t="s">
        <v>44</v>
      </c>
      <c r="W70" s="12" t="s">
        <v>44</v>
      </c>
      <c r="X70" s="12" t="s">
        <v>478</v>
      </c>
      <c r="Z70" s="12" t="s">
        <v>479</v>
      </c>
      <c r="AA70" s="12" t="s">
        <v>480</v>
      </c>
      <c r="AB70" s="12" t="s">
        <v>481</v>
      </c>
      <c r="AC70" s="12" t="s">
        <v>482</v>
      </c>
      <c r="AD70" s="12">
        <v>56.95</v>
      </c>
      <c r="AE70" s="13"/>
      <c r="AF70" s="13"/>
      <c r="AG70" s="12" t="str">
        <f>HYPERLINK("https://doi.org/10.7312/stra13836")</f>
        <v>https://doi.org/10.7312/stra13836</v>
      </c>
      <c r="AI70" s="12" t="s">
        <v>49</v>
      </c>
    </row>
    <row r="71" spans="1:35" s="12" customFormat="1">
      <c r="A71" s="12">
        <v>575406</v>
      </c>
      <c r="B71" s="13">
        <v>9780691207087</v>
      </c>
      <c r="C71" s="13"/>
      <c r="D71" s="13"/>
      <c r="F71" s="12" t="s">
        <v>483</v>
      </c>
      <c r="G71" s="12" t="s">
        <v>484</v>
      </c>
      <c r="H71" s="12" t="s">
        <v>485</v>
      </c>
      <c r="J71" s="12">
        <v>1</v>
      </c>
      <c r="M71" s="12" t="s">
        <v>41</v>
      </c>
      <c r="N71" s="15">
        <v>43830</v>
      </c>
      <c r="O71" s="12">
        <v>2007</v>
      </c>
      <c r="P71" s="12" t="s">
        <v>42</v>
      </c>
      <c r="Q71" s="12">
        <v>224</v>
      </c>
      <c r="S71" s="12">
        <v>10</v>
      </c>
      <c r="U71" s="12" t="s">
        <v>43</v>
      </c>
      <c r="V71" s="12" t="s">
        <v>44</v>
      </c>
      <c r="W71" s="12" t="s">
        <v>44</v>
      </c>
      <c r="X71" s="12" t="s">
        <v>290</v>
      </c>
      <c r="Z71" s="12" t="s">
        <v>486</v>
      </c>
      <c r="AB71" s="12" t="s">
        <v>487</v>
      </c>
      <c r="AC71" s="12" t="s">
        <v>488</v>
      </c>
      <c r="AD71" s="12">
        <v>44.95</v>
      </c>
      <c r="AE71" s="13"/>
      <c r="AF71" s="13"/>
      <c r="AG71" s="12" t="str">
        <f>HYPERLINK("https://doi.org/10.1515/9780691207087")</f>
        <v>https://doi.org/10.1515/9780691207087</v>
      </c>
      <c r="AI71" s="12" t="s">
        <v>49</v>
      </c>
    </row>
    <row r="72" spans="1:35" s="12" customFormat="1">
      <c r="A72" s="12">
        <v>550488</v>
      </c>
      <c r="B72" s="13">
        <v>9783110648522</v>
      </c>
      <c r="C72" s="13">
        <v>9783110645156</v>
      </c>
      <c r="D72" s="13"/>
      <c r="F72" s="12" t="s">
        <v>489</v>
      </c>
      <c r="H72" s="12" t="s">
        <v>490</v>
      </c>
      <c r="J72" s="12">
        <v>2</v>
      </c>
      <c r="K72" s="12" t="s">
        <v>491</v>
      </c>
      <c r="L72" s="14" t="s">
        <v>311</v>
      </c>
      <c r="M72" s="12" t="s">
        <v>153</v>
      </c>
      <c r="N72" s="15">
        <v>43605</v>
      </c>
      <c r="O72" s="12">
        <v>2019</v>
      </c>
      <c r="P72" s="12" t="s">
        <v>42</v>
      </c>
      <c r="Q72" s="12">
        <v>431</v>
      </c>
      <c r="R72" s="12">
        <v>36</v>
      </c>
      <c r="T72" s="12">
        <v>2417</v>
      </c>
      <c r="U72" s="12" t="s">
        <v>43</v>
      </c>
      <c r="V72" s="12" t="s">
        <v>275</v>
      </c>
      <c r="W72" s="12" t="s">
        <v>275</v>
      </c>
      <c r="X72" s="12" t="s">
        <v>492</v>
      </c>
      <c r="Z72" s="12" t="s">
        <v>493</v>
      </c>
      <c r="AC72" s="12" t="s">
        <v>494</v>
      </c>
      <c r="AD72" s="12">
        <v>139</v>
      </c>
      <c r="AE72" s="13">
        <v>169.95</v>
      </c>
      <c r="AF72" s="13"/>
      <c r="AG72" s="12" t="str">
        <f>HYPERLINK("https://doi.org/10.1515/9783110648522")</f>
        <v>https://doi.org/10.1515/9783110648522</v>
      </c>
      <c r="AI72" s="12" t="s">
        <v>49</v>
      </c>
    </row>
    <row r="73" spans="1:35" s="12" customFormat="1">
      <c r="A73" s="12">
        <v>539411</v>
      </c>
      <c r="B73" s="13">
        <v>9781400873999</v>
      </c>
      <c r="C73" s="13"/>
      <c r="D73" s="13"/>
      <c r="F73" s="12" t="s">
        <v>495</v>
      </c>
      <c r="H73" s="12" t="s">
        <v>496</v>
      </c>
      <c r="J73" s="12">
        <v>1</v>
      </c>
      <c r="K73" s="12" t="s">
        <v>497</v>
      </c>
      <c r="L73" s="14" t="s">
        <v>319</v>
      </c>
      <c r="M73" s="12" t="s">
        <v>41</v>
      </c>
      <c r="N73" s="15">
        <v>42367</v>
      </c>
      <c r="O73" s="12">
        <v>2016</v>
      </c>
      <c r="P73" s="12" t="s">
        <v>42</v>
      </c>
      <c r="Q73" s="12">
        <v>200</v>
      </c>
      <c r="S73" s="12">
        <v>10</v>
      </c>
      <c r="U73" s="12" t="s">
        <v>43</v>
      </c>
      <c r="V73" s="12" t="s">
        <v>44</v>
      </c>
      <c r="W73" s="12" t="s">
        <v>44</v>
      </c>
      <c r="X73" s="12" t="s">
        <v>290</v>
      </c>
      <c r="Z73" s="12" t="s">
        <v>498</v>
      </c>
      <c r="AB73" s="12" t="s">
        <v>499</v>
      </c>
      <c r="AC73" s="12" t="s">
        <v>500</v>
      </c>
      <c r="AD73" s="12">
        <v>61.95</v>
      </c>
      <c r="AE73" s="13"/>
      <c r="AF73" s="13"/>
      <c r="AG73" s="12" t="str">
        <f>HYPERLINK("https://doi.org/10.1515/9781400873999")</f>
        <v>https://doi.org/10.1515/9781400873999</v>
      </c>
      <c r="AI73" s="12" t="s">
        <v>49</v>
      </c>
    </row>
    <row r="74" spans="1:35" s="12" customFormat="1">
      <c r="A74" s="12">
        <v>524989</v>
      </c>
      <c r="B74" s="13">
        <v>9781400884230</v>
      </c>
      <c r="C74" s="13"/>
      <c r="D74" s="13"/>
      <c r="F74" s="12" t="s">
        <v>501</v>
      </c>
      <c r="H74" s="12" t="s">
        <v>502</v>
      </c>
      <c r="J74" s="12">
        <v>1</v>
      </c>
      <c r="K74" s="12" t="s">
        <v>80</v>
      </c>
      <c r="L74" s="14" t="s">
        <v>503</v>
      </c>
      <c r="M74" s="12" t="s">
        <v>41</v>
      </c>
      <c r="N74" s="15">
        <v>42593</v>
      </c>
      <c r="O74" s="12">
        <v>2001</v>
      </c>
      <c r="P74" s="12" t="s">
        <v>42</v>
      </c>
      <c r="Q74" s="12">
        <v>224</v>
      </c>
      <c r="S74" s="12">
        <v>10</v>
      </c>
      <c r="U74" s="12" t="s">
        <v>43</v>
      </c>
      <c r="V74" s="12" t="s">
        <v>275</v>
      </c>
      <c r="W74" s="12" t="s">
        <v>275</v>
      </c>
      <c r="X74" s="12" t="s">
        <v>504</v>
      </c>
      <c r="Z74" s="12" t="s">
        <v>505</v>
      </c>
      <c r="AC74" s="12" t="s">
        <v>506</v>
      </c>
      <c r="AD74" s="12">
        <v>94.95</v>
      </c>
      <c r="AE74" s="13"/>
      <c r="AF74" s="13"/>
      <c r="AG74" s="12" t="str">
        <f>HYPERLINK("https://doi.org/10.1515/9781400884230")</f>
        <v>https://doi.org/10.1515/9781400884230</v>
      </c>
      <c r="AI74" s="12" t="s">
        <v>49</v>
      </c>
    </row>
    <row r="75" spans="1:35" s="12" customFormat="1">
      <c r="A75" s="12">
        <v>542258</v>
      </c>
      <c r="B75" s="13">
        <v>9781400890309</v>
      </c>
      <c r="C75" s="13"/>
      <c r="D75" s="13"/>
      <c r="F75" s="12" t="s">
        <v>507</v>
      </c>
      <c r="G75" s="12" t="s">
        <v>508</v>
      </c>
      <c r="H75" s="12" t="s">
        <v>136</v>
      </c>
      <c r="J75" s="12">
        <v>1</v>
      </c>
      <c r="M75" s="12" t="s">
        <v>41</v>
      </c>
      <c r="N75" s="15">
        <v>43214</v>
      </c>
      <c r="O75" s="12">
        <v>2018</v>
      </c>
      <c r="P75" s="12" t="s">
        <v>42</v>
      </c>
      <c r="Q75" s="12">
        <v>192</v>
      </c>
      <c r="S75" s="12">
        <v>10</v>
      </c>
      <c r="U75" s="12" t="s">
        <v>43</v>
      </c>
      <c r="V75" s="12" t="s">
        <v>275</v>
      </c>
      <c r="W75" s="12" t="s">
        <v>275</v>
      </c>
      <c r="X75" s="12" t="s">
        <v>509</v>
      </c>
      <c r="Z75" s="12" t="s">
        <v>510</v>
      </c>
      <c r="AB75" s="12" t="s">
        <v>511</v>
      </c>
      <c r="AC75" s="12" t="s">
        <v>512</v>
      </c>
      <c r="AD75" s="12">
        <v>39.950000000000003</v>
      </c>
      <c r="AE75" s="13"/>
      <c r="AF75" s="13"/>
      <c r="AG75" s="12" t="str">
        <f>HYPERLINK("https://doi.org/10.23943/9781400890309")</f>
        <v>https://doi.org/10.23943/9781400890309</v>
      </c>
      <c r="AI75" s="12" t="s">
        <v>49</v>
      </c>
    </row>
    <row r="76" spans="1:35" s="12" customFormat="1">
      <c r="A76" s="12">
        <v>514471</v>
      </c>
      <c r="B76" s="13">
        <v>9783110444810</v>
      </c>
      <c r="C76" s="13"/>
      <c r="D76" s="13">
        <v>9783110444803</v>
      </c>
      <c r="E76" s="12" t="s">
        <v>149</v>
      </c>
      <c r="F76" s="12" t="s">
        <v>513</v>
      </c>
      <c r="G76" s="12" t="s">
        <v>514</v>
      </c>
      <c r="H76" s="12" t="s">
        <v>515</v>
      </c>
      <c r="J76" s="12">
        <v>1</v>
      </c>
      <c r="K76" s="12" t="s">
        <v>327</v>
      </c>
      <c r="L76" s="14" t="s">
        <v>516</v>
      </c>
      <c r="M76" s="12" t="s">
        <v>153</v>
      </c>
      <c r="N76" s="15">
        <v>42989</v>
      </c>
      <c r="O76" s="12">
        <v>2017</v>
      </c>
      <c r="P76" s="12" t="s">
        <v>42</v>
      </c>
      <c r="Q76" s="12">
        <v>232</v>
      </c>
      <c r="R76" s="12">
        <v>101</v>
      </c>
      <c r="T76" s="12">
        <v>2417</v>
      </c>
      <c r="U76" s="12" t="s">
        <v>43</v>
      </c>
      <c r="V76" s="12" t="s">
        <v>517</v>
      </c>
      <c r="W76" s="12" t="s">
        <v>517</v>
      </c>
      <c r="X76" s="12" t="s">
        <v>518</v>
      </c>
      <c r="Y76" s="12" t="s">
        <v>156</v>
      </c>
      <c r="Z76" s="12" t="s">
        <v>519</v>
      </c>
      <c r="AC76" s="12" t="s">
        <v>520</v>
      </c>
      <c r="AD76" s="12">
        <v>699</v>
      </c>
      <c r="AE76" s="13"/>
      <c r="AF76" s="13">
        <v>84.95</v>
      </c>
      <c r="AG76" s="12" t="str">
        <f>HYPERLINK("https://doi.org/10.1515/9783110444810")</f>
        <v>https://doi.org/10.1515/9783110444810</v>
      </c>
      <c r="AI76" s="12" t="s">
        <v>49</v>
      </c>
    </row>
    <row r="77" spans="1:35" s="12" customFormat="1">
      <c r="A77" s="12">
        <v>521980</v>
      </c>
      <c r="B77" s="13">
        <v>9781400880515</v>
      </c>
      <c r="C77" s="13"/>
      <c r="D77" s="13"/>
      <c r="F77" s="12" t="s">
        <v>521</v>
      </c>
      <c r="G77" s="12" t="s">
        <v>522</v>
      </c>
      <c r="H77" s="12" t="s">
        <v>523</v>
      </c>
      <c r="J77" s="12">
        <v>1</v>
      </c>
      <c r="K77" s="12" t="s">
        <v>524</v>
      </c>
      <c r="M77" s="12" t="s">
        <v>41</v>
      </c>
      <c r="N77" s="15">
        <v>42514</v>
      </c>
      <c r="O77" s="12">
        <v>2016</v>
      </c>
      <c r="P77" s="12" t="s">
        <v>42</v>
      </c>
      <c r="Q77" s="12">
        <v>272</v>
      </c>
      <c r="S77" s="12">
        <v>10</v>
      </c>
      <c r="U77" s="12" t="s">
        <v>43</v>
      </c>
      <c r="V77" s="12" t="s">
        <v>54</v>
      </c>
      <c r="W77" s="12" t="s">
        <v>54</v>
      </c>
      <c r="X77" s="12" t="s">
        <v>525</v>
      </c>
      <c r="Z77" s="12" t="s">
        <v>526</v>
      </c>
      <c r="AB77" s="12" t="s">
        <v>527</v>
      </c>
      <c r="AC77" s="12" t="s">
        <v>528</v>
      </c>
      <c r="AD77" s="12">
        <v>48.95</v>
      </c>
      <c r="AE77" s="13"/>
      <c r="AF77" s="13"/>
      <c r="AG77" s="12" t="str">
        <f>HYPERLINK("https://doi.org/10.1515/9781400880515")</f>
        <v>https://doi.org/10.1515/9781400880515</v>
      </c>
      <c r="AI77" s="12" t="s">
        <v>49</v>
      </c>
    </row>
    <row r="78" spans="1:35" s="12" customFormat="1">
      <c r="A78" s="12">
        <v>524154</v>
      </c>
      <c r="B78" s="13">
        <v>9783110515145</v>
      </c>
      <c r="C78" s="13"/>
      <c r="D78" s="13">
        <v>9783110515138</v>
      </c>
      <c r="E78" s="12" t="s">
        <v>149</v>
      </c>
      <c r="F78" s="12" t="s">
        <v>529</v>
      </c>
      <c r="G78" s="12" t="s">
        <v>530</v>
      </c>
      <c r="H78" s="12" t="s">
        <v>531</v>
      </c>
      <c r="J78" s="12">
        <v>1</v>
      </c>
      <c r="K78" s="12" t="s">
        <v>327</v>
      </c>
      <c r="L78" s="14" t="s">
        <v>532</v>
      </c>
      <c r="M78" s="12" t="s">
        <v>153</v>
      </c>
      <c r="N78" s="15">
        <v>43199</v>
      </c>
      <c r="O78" s="12">
        <v>2018</v>
      </c>
      <c r="P78" s="12" t="s">
        <v>42</v>
      </c>
      <c r="Q78" s="12">
        <v>320</v>
      </c>
      <c r="R78" s="12">
        <v>153</v>
      </c>
      <c r="T78" s="12">
        <v>2417</v>
      </c>
      <c r="U78" s="12" t="s">
        <v>43</v>
      </c>
      <c r="V78" s="12" t="s">
        <v>529</v>
      </c>
      <c r="W78" s="12" t="s">
        <v>529</v>
      </c>
      <c r="X78" s="12" t="s">
        <v>533</v>
      </c>
      <c r="Y78" s="12" t="s">
        <v>156</v>
      </c>
      <c r="Z78" s="12" t="s">
        <v>534</v>
      </c>
      <c r="AB78" s="12" t="s">
        <v>535</v>
      </c>
      <c r="AC78" s="12" t="s">
        <v>536</v>
      </c>
      <c r="AD78" s="12">
        <v>699</v>
      </c>
      <c r="AE78" s="13"/>
      <c r="AF78" s="13">
        <v>69.95</v>
      </c>
      <c r="AG78" s="12" t="str">
        <f>HYPERLINK("https://doi.org/10.1515/9783110515145")</f>
        <v>https://doi.org/10.1515/9783110515145</v>
      </c>
      <c r="AI78" s="12" t="s">
        <v>49</v>
      </c>
    </row>
    <row r="79" spans="1:35" s="12" customFormat="1">
      <c r="A79" s="12">
        <v>564757</v>
      </c>
      <c r="B79" s="13">
        <v>9780813541365</v>
      </c>
      <c r="C79" s="13"/>
      <c r="D79" s="13"/>
      <c r="F79" s="12" t="s">
        <v>537</v>
      </c>
      <c r="G79" s="12" t="s">
        <v>538</v>
      </c>
      <c r="H79" s="12" t="s">
        <v>539</v>
      </c>
      <c r="J79" s="12">
        <v>1</v>
      </c>
      <c r="M79" s="12" t="s">
        <v>540</v>
      </c>
      <c r="N79" s="15">
        <v>39210</v>
      </c>
      <c r="O79" s="12">
        <v>2007</v>
      </c>
      <c r="P79" s="12" t="s">
        <v>42</v>
      </c>
      <c r="Q79" s="12">
        <v>304</v>
      </c>
      <c r="S79" s="12">
        <v>10</v>
      </c>
      <c r="U79" s="12" t="s">
        <v>43</v>
      </c>
      <c r="V79" s="12" t="s">
        <v>44</v>
      </c>
      <c r="W79" s="12" t="s">
        <v>44</v>
      </c>
      <c r="X79" s="12" t="s">
        <v>541</v>
      </c>
      <c r="Z79" s="12" t="s">
        <v>542</v>
      </c>
      <c r="AA79" s="12" t="s">
        <v>543</v>
      </c>
      <c r="AB79" s="12" t="s">
        <v>544</v>
      </c>
      <c r="AD79" s="12">
        <v>267.95</v>
      </c>
      <c r="AE79" s="13"/>
      <c r="AF79" s="13"/>
      <c r="AG79" s="12" t="str">
        <f>HYPERLINK("https://doi.org/10.36019/9780813541365")</f>
        <v>https://doi.org/10.36019/9780813541365</v>
      </c>
      <c r="AI79" s="12" t="s">
        <v>49</v>
      </c>
    </row>
    <row r="80" spans="1:35" s="12" customFormat="1">
      <c r="A80" s="12">
        <v>572013</v>
      </c>
      <c r="B80" s="13">
        <v>9780691201672</v>
      </c>
      <c r="C80" s="13"/>
      <c r="D80" s="13"/>
      <c r="F80" s="12" t="s">
        <v>545</v>
      </c>
      <c r="H80" s="12" t="s">
        <v>546</v>
      </c>
      <c r="J80" s="12">
        <v>1</v>
      </c>
      <c r="M80" s="12" t="s">
        <v>41</v>
      </c>
      <c r="N80" s="15">
        <v>43900</v>
      </c>
      <c r="O80" s="12">
        <v>2020</v>
      </c>
      <c r="P80" s="12" t="s">
        <v>42</v>
      </c>
      <c r="Q80" s="12">
        <v>336</v>
      </c>
      <c r="S80" s="12">
        <v>10</v>
      </c>
      <c r="U80" s="12" t="s">
        <v>43</v>
      </c>
      <c r="V80" s="12" t="s">
        <v>54</v>
      </c>
      <c r="W80" s="12" t="s">
        <v>54</v>
      </c>
      <c r="X80" s="12" t="s">
        <v>547</v>
      </c>
      <c r="Z80" s="12" t="s">
        <v>548</v>
      </c>
      <c r="AB80" s="12" t="s">
        <v>549</v>
      </c>
      <c r="AC80" s="12" t="s">
        <v>550</v>
      </c>
      <c r="AD80" s="12">
        <v>39.950000000000003</v>
      </c>
      <c r="AE80" s="13"/>
      <c r="AF80" s="13"/>
      <c r="AG80" s="12" t="str">
        <f>HYPERLINK("https://doi.org/10.1515/9780691201672")</f>
        <v>https://doi.org/10.1515/9780691201672</v>
      </c>
      <c r="AI80" s="12" t="s">
        <v>49</v>
      </c>
    </row>
    <row r="81" spans="1:35" s="12" customFormat="1">
      <c r="A81" s="12">
        <v>521726</v>
      </c>
      <c r="B81" s="13">
        <v>9781400873142</v>
      </c>
      <c r="C81" s="13"/>
      <c r="D81" s="13"/>
      <c r="F81" s="12" t="s">
        <v>551</v>
      </c>
      <c r="H81" s="12" t="s">
        <v>552</v>
      </c>
      <c r="J81" s="12">
        <v>1</v>
      </c>
      <c r="M81" s="12" t="s">
        <v>41</v>
      </c>
      <c r="N81" s="15">
        <v>42088</v>
      </c>
      <c r="O81" s="12">
        <v>1991</v>
      </c>
      <c r="P81" s="12" t="s">
        <v>42</v>
      </c>
      <c r="Q81" s="12">
        <v>336</v>
      </c>
      <c r="S81" s="12">
        <v>10</v>
      </c>
      <c r="U81" s="12" t="s">
        <v>43</v>
      </c>
      <c r="V81" s="12" t="s">
        <v>54</v>
      </c>
      <c r="W81" s="12" t="s">
        <v>54</v>
      </c>
      <c r="X81" s="12" t="s">
        <v>132</v>
      </c>
      <c r="Z81" s="12" t="s">
        <v>553</v>
      </c>
      <c r="AB81" s="12" t="s">
        <v>554</v>
      </c>
      <c r="AD81" s="12">
        <v>106.95</v>
      </c>
      <c r="AE81" s="13"/>
      <c r="AF81" s="13"/>
      <c r="AG81" s="12" t="str">
        <f>HYPERLINK("https://doi.org/10.1515/9781400873142")</f>
        <v>https://doi.org/10.1515/9781400873142</v>
      </c>
      <c r="AI81" s="12" t="s">
        <v>49</v>
      </c>
    </row>
    <row r="82" spans="1:35" s="12" customFormat="1">
      <c r="A82" s="12">
        <v>608596</v>
      </c>
      <c r="B82" s="13">
        <v>9780691232652</v>
      </c>
      <c r="C82" s="13"/>
      <c r="D82" s="13"/>
      <c r="F82" s="12" t="s">
        <v>555</v>
      </c>
      <c r="G82" s="12" t="s">
        <v>556</v>
      </c>
      <c r="H82" s="12" t="s">
        <v>557</v>
      </c>
      <c r="J82" s="12">
        <v>1</v>
      </c>
      <c r="M82" s="12" t="s">
        <v>41</v>
      </c>
      <c r="N82" s="15">
        <v>44523</v>
      </c>
      <c r="O82" s="12">
        <v>2021</v>
      </c>
      <c r="P82" s="12" t="s">
        <v>42</v>
      </c>
      <c r="Q82" s="12">
        <v>456</v>
      </c>
      <c r="S82" s="12">
        <v>10</v>
      </c>
      <c r="U82" s="12" t="s">
        <v>43</v>
      </c>
      <c r="V82" s="12" t="s">
        <v>106</v>
      </c>
      <c r="W82" s="12" t="s">
        <v>106</v>
      </c>
      <c r="X82" s="12" t="s">
        <v>558</v>
      </c>
      <c r="Z82" s="12" t="s">
        <v>559</v>
      </c>
      <c r="AB82" s="12" t="s">
        <v>560</v>
      </c>
      <c r="AC82" s="12" t="s">
        <v>561</v>
      </c>
      <c r="AD82" s="12">
        <v>48.95</v>
      </c>
      <c r="AE82" s="13"/>
      <c r="AF82" s="13"/>
      <c r="AG82" s="12" t="str">
        <f>HYPERLINK("https://doi.org/10.1515/9780691232652?locatt=mode:legacy")</f>
        <v>https://doi.org/10.1515/9780691232652?locatt=mode:legacy</v>
      </c>
      <c r="AI82" s="12" t="s">
        <v>49</v>
      </c>
    </row>
    <row r="83" spans="1:35" s="12" customFormat="1">
      <c r="A83" s="12">
        <v>563411</v>
      </c>
      <c r="B83" s="13">
        <v>9781400833382</v>
      </c>
      <c r="C83" s="13"/>
      <c r="D83" s="13"/>
      <c r="F83" s="12" t="s">
        <v>562</v>
      </c>
      <c r="H83" s="12" t="s">
        <v>213</v>
      </c>
      <c r="J83" s="12">
        <v>1</v>
      </c>
      <c r="K83" s="12" t="s">
        <v>104</v>
      </c>
      <c r="L83" s="14" t="s">
        <v>319</v>
      </c>
      <c r="M83" s="12" t="s">
        <v>41</v>
      </c>
      <c r="N83" s="15">
        <v>39811</v>
      </c>
      <c r="O83" s="12">
        <v>2009</v>
      </c>
      <c r="P83" s="12" t="s">
        <v>42</v>
      </c>
      <c r="Q83" s="12">
        <v>416</v>
      </c>
      <c r="S83" s="12">
        <v>10</v>
      </c>
      <c r="U83" s="12" t="s">
        <v>43</v>
      </c>
      <c r="V83" s="12" t="s">
        <v>54</v>
      </c>
      <c r="W83" s="12" t="s">
        <v>54</v>
      </c>
      <c r="X83" s="12" t="s">
        <v>196</v>
      </c>
      <c r="Z83" s="12" t="s">
        <v>563</v>
      </c>
      <c r="AB83" s="12" t="s">
        <v>564</v>
      </c>
      <c r="AC83" s="12" t="s">
        <v>565</v>
      </c>
      <c r="AD83" s="12">
        <v>171.95</v>
      </c>
      <c r="AE83" s="13"/>
      <c r="AF83" s="13"/>
      <c r="AG83" s="12" t="str">
        <f>HYPERLINK("https://doi.org/10.1515/9781400833382")</f>
        <v>https://doi.org/10.1515/9781400833382</v>
      </c>
      <c r="AI83" s="12" t="s">
        <v>49</v>
      </c>
    </row>
    <row r="84" spans="1:35" s="12" customFormat="1">
      <c r="A84" s="12">
        <v>568860</v>
      </c>
      <c r="B84" s="13">
        <v>9780691197005</v>
      </c>
      <c r="C84" s="13"/>
      <c r="D84" s="13"/>
      <c r="F84" s="12" t="s">
        <v>566</v>
      </c>
      <c r="G84" s="12" t="s">
        <v>567</v>
      </c>
      <c r="H84" s="12" t="s">
        <v>568</v>
      </c>
      <c r="J84" s="12">
        <v>1</v>
      </c>
      <c r="K84" s="12" t="s">
        <v>569</v>
      </c>
      <c r="L84" s="14" t="s">
        <v>570</v>
      </c>
      <c r="M84" s="12" t="s">
        <v>41</v>
      </c>
      <c r="N84" s="15">
        <v>43774</v>
      </c>
      <c r="O84" s="12">
        <v>2019</v>
      </c>
      <c r="P84" s="12" t="s">
        <v>42</v>
      </c>
      <c r="Q84" s="12">
        <v>248</v>
      </c>
      <c r="S84" s="12">
        <v>10</v>
      </c>
      <c r="U84" s="12" t="s">
        <v>43</v>
      </c>
      <c r="V84" s="12" t="s">
        <v>44</v>
      </c>
      <c r="W84" s="12" t="s">
        <v>44</v>
      </c>
      <c r="X84" s="12" t="s">
        <v>571</v>
      </c>
      <c r="Z84" s="12" t="s">
        <v>572</v>
      </c>
      <c r="AB84" s="12" t="s">
        <v>573</v>
      </c>
      <c r="AC84" s="12" t="s">
        <v>574</v>
      </c>
      <c r="AD84" s="12">
        <v>40.950000000000003</v>
      </c>
      <c r="AE84" s="13"/>
      <c r="AF84" s="13"/>
      <c r="AG84" s="12" t="str">
        <f>HYPERLINK("https://doi.org/10.1515/9780691197005")</f>
        <v>https://doi.org/10.1515/9780691197005</v>
      </c>
      <c r="AI84" s="12" t="s">
        <v>49</v>
      </c>
    </row>
    <row r="85" spans="1:35" s="12" customFormat="1">
      <c r="A85" s="12">
        <v>563026</v>
      </c>
      <c r="B85" s="13">
        <v>9781400838929</v>
      </c>
      <c r="C85" s="13"/>
      <c r="D85" s="13"/>
      <c r="F85" s="12" t="s">
        <v>575</v>
      </c>
      <c r="H85" s="12" t="s">
        <v>576</v>
      </c>
      <c r="J85" s="12">
        <v>1</v>
      </c>
      <c r="K85" s="12" t="s">
        <v>318</v>
      </c>
      <c r="L85" s="14" t="s">
        <v>577</v>
      </c>
      <c r="M85" s="12" t="s">
        <v>41</v>
      </c>
      <c r="N85" s="15">
        <v>40749</v>
      </c>
      <c r="O85" s="12">
        <v>2011</v>
      </c>
      <c r="P85" s="12" t="s">
        <v>42</v>
      </c>
      <c r="Q85" s="12">
        <v>240</v>
      </c>
      <c r="S85" s="12">
        <v>10</v>
      </c>
      <c r="U85" s="12" t="s">
        <v>43</v>
      </c>
      <c r="V85" s="12" t="s">
        <v>54</v>
      </c>
      <c r="W85" s="12" t="s">
        <v>54</v>
      </c>
      <c r="X85" s="12" t="s">
        <v>578</v>
      </c>
      <c r="Z85" s="12" t="s">
        <v>579</v>
      </c>
      <c r="AB85" s="12" t="s">
        <v>580</v>
      </c>
      <c r="AC85" s="12" t="s">
        <v>581</v>
      </c>
      <c r="AD85" s="12">
        <v>68.95</v>
      </c>
      <c r="AE85" s="13"/>
      <c r="AF85" s="13"/>
      <c r="AG85" s="12" t="str">
        <f>HYPERLINK("https://doi.org/10.1515/9781400838929")</f>
        <v>https://doi.org/10.1515/9781400838929</v>
      </c>
      <c r="AI85" s="12" t="s">
        <v>49</v>
      </c>
    </row>
    <row r="86" spans="1:35" s="12" customFormat="1">
      <c r="A86" s="12">
        <v>588740</v>
      </c>
      <c r="B86" s="13">
        <v>9780691209265</v>
      </c>
      <c r="C86" s="13"/>
      <c r="D86" s="13"/>
      <c r="F86" s="12" t="s">
        <v>582</v>
      </c>
      <c r="G86" s="12" t="s">
        <v>583</v>
      </c>
      <c r="H86" s="12" t="s">
        <v>584</v>
      </c>
      <c r="J86" s="12">
        <v>1</v>
      </c>
      <c r="M86" s="12" t="s">
        <v>41</v>
      </c>
      <c r="N86" s="15">
        <v>44138</v>
      </c>
      <c r="O86" s="12">
        <v>2018</v>
      </c>
      <c r="P86" s="12" t="s">
        <v>42</v>
      </c>
      <c r="Q86" s="12">
        <v>336</v>
      </c>
      <c r="S86" s="12">
        <v>10</v>
      </c>
      <c r="U86" s="12" t="s">
        <v>43</v>
      </c>
      <c r="V86" s="12" t="s">
        <v>44</v>
      </c>
      <c r="W86" s="12" t="s">
        <v>44</v>
      </c>
      <c r="X86" s="12" t="s">
        <v>585</v>
      </c>
      <c r="Z86" s="12" t="s">
        <v>586</v>
      </c>
      <c r="AB86" s="12" t="s">
        <v>587</v>
      </c>
      <c r="AC86" s="12" t="s">
        <v>588</v>
      </c>
      <c r="AD86" s="12">
        <v>48.95</v>
      </c>
      <c r="AE86" s="13"/>
      <c r="AF86" s="13"/>
      <c r="AG86" s="12" t="str">
        <f>HYPERLINK("https://doi.org/10.1515/9780691209265")</f>
        <v>https://doi.org/10.1515/9780691209265</v>
      </c>
      <c r="AI86" s="12" t="s">
        <v>49</v>
      </c>
    </row>
    <row r="87" spans="1:35" s="12" customFormat="1">
      <c r="A87" s="12">
        <v>580284</v>
      </c>
      <c r="B87" s="13">
        <v>9780691211978</v>
      </c>
      <c r="C87" s="13"/>
      <c r="D87" s="13"/>
      <c r="F87" s="12" t="s">
        <v>589</v>
      </c>
      <c r="G87" s="12" t="s">
        <v>590</v>
      </c>
      <c r="I87" s="12" t="s">
        <v>591</v>
      </c>
      <c r="J87" s="12">
        <v>1</v>
      </c>
      <c r="M87" s="12" t="s">
        <v>41</v>
      </c>
      <c r="N87" s="15">
        <v>44117</v>
      </c>
      <c r="O87" s="12">
        <v>2020</v>
      </c>
      <c r="P87" s="12" t="s">
        <v>42</v>
      </c>
      <c r="Q87" s="12">
        <v>264</v>
      </c>
      <c r="S87" s="12">
        <v>10</v>
      </c>
      <c r="U87" s="12" t="s">
        <v>43</v>
      </c>
      <c r="V87" s="12" t="s">
        <v>71</v>
      </c>
      <c r="W87" s="12" t="s">
        <v>71</v>
      </c>
      <c r="X87" s="12" t="s">
        <v>592</v>
      </c>
      <c r="Z87" s="12" t="s">
        <v>593</v>
      </c>
      <c r="AB87" s="12" t="s">
        <v>594</v>
      </c>
      <c r="AC87" s="12" t="s">
        <v>595</v>
      </c>
      <c r="AD87" s="12">
        <v>61.95</v>
      </c>
      <c r="AE87" s="13"/>
      <c r="AF87" s="13"/>
      <c r="AG87" s="12" t="str">
        <f>HYPERLINK("https://doi.org/10.1515/9780691211978")</f>
        <v>https://doi.org/10.1515/9780691211978</v>
      </c>
      <c r="AI87" s="12" t="s">
        <v>49</v>
      </c>
    </row>
    <row r="88" spans="1:35" s="12" customFormat="1">
      <c r="A88" s="12">
        <v>609157</v>
      </c>
      <c r="B88" s="13">
        <v>9781400833368</v>
      </c>
      <c r="C88" s="13"/>
      <c r="D88" s="13"/>
      <c r="F88" s="12" t="s">
        <v>596</v>
      </c>
      <c r="H88" s="12" t="s">
        <v>597</v>
      </c>
      <c r="J88" s="12">
        <v>1</v>
      </c>
      <c r="K88" s="12" t="s">
        <v>39</v>
      </c>
      <c r="L88" s="14" t="s">
        <v>267</v>
      </c>
      <c r="M88" s="12" t="s">
        <v>41</v>
      </c>
      <c r="N88" s="15">
        <v>44355</v>
      </c>
      <c r="O88" s="12">
        <v>2009</v>
      </c>
      <c r="P88" s="12" t="s">
        <v>42</v>
      </c>
      <c r="Q88" s="12">
        <v>592</v>
      </c>
      <c r="S88" s="12">
        <v>10</v>
      </c>
      <c r="U88" s="12" t="s">
        <v>43</v>
      </c>
      <c r="V88" s="12" t="s">
        <v>44</v>
      </c>
      <c r="W88" s="12" t="s">
        <v>44</v>
      </c>
      <c r="X88" s="12" t="s">
        <v>45</v>
      </c>
      <c r="Z88" s="12" t="s">
        <v>598</v>
      </c>
      <c r="AB88" s="12" t="s">
        <v>599</v>
      </c>
      <c r="AC88" s="12" t="s">
        <v>600</v>
      </c>
      <c r="AD88" s="12">
        <v>195.95</v>
      </c>
      <c r="AE88" s="13"/>
      <c r="AF88" s="13"/>
      <c r="AG88" s="12" t="str">
        <f>HYPERLINK("https://doi.org/10.1515/9781400833368")</f>
        <v>https://doi.org/10.1515/9781400833368</v>
      </c>
      <c r="AI88" s="12" t="s">
        <v>49</v>
      </c>
    </row>
    <row r="89" spans="1:35" s="12" customFormat="1">
      <c r="A89" s="12">
        <v>572675</v>
      </c>
      <c r="B89" s="13">
        <v>9780300221152</v>
      </c>
      <c r="C89" s="13"/>
      <c r="D89" s="13"/>
      <c r="F89" s="12" t="s">
        <v>175</v>
      </c>
      <c r="G89" s="12" t="s">
        <v>176</v>
      </c>
      <c r="H89" s="12" t="s">
        <v>177</v>
      </c>
      <c r="J89" s="12">
        <v>1</v>
      </c>
      <c r="K89" s="12" t="s">
        <v>178</v>
      </c>
      <c r="M89" s="12" t="s">
        <v>179</v>
      </c>
      <c r="N89" s="15">
        <v>42570</v>
      </c>
      <c r="O89" s="12">
        <v>2016</v>
      </c>
      <c r="P89" s="12" t="s">
        <v>42</v>
      </c>
      <c r="Q89" s="12">
        <v>512</v>
      </c>
      <c r="S89" s="12">
        <v>10</v>
      </c>
      <c r="U89" s="12" t="s">
        <v>43</v>
      </c>
      <c r="V89" s="12" t="s">
        <v>106</v>
      </c>
      <c r="W89" s="12" t="s">
        <v>106</v>
      </c>
      <c r="X89" s="12" t="s">
        <v>601</v>
      </c>
      <c r="Z89" s="12" t="s">
        <v>602</v>
      </c>
      <c r="AC89" s="12" t="s">
        <v>603</v>
      </c>
      <c r="AD89" s="12">
        <v>48.95</v>
      </c>
      <c r="AE89" s="13"/>
      <c r="AF89" s="13"/>
      <c r="AG89" s="12" t="str">
        <f>HYPERLINK("https://doi.org/10.12987/9780300221152")</f>
        <v>https://doi.org/10.12987/9780300221152</v>
      </c>
      <c r="AI89" s="12" t="s">
        <v>49</v>
      </c>
    </row>
    <row r="90" spans="1:35" s="12" customFormat="1">
      <c r="A90" s="12">
        <v>578996</v>
      </c>
      <c r="B90" s="13">
        <v>9781487583750</v>
      </c>
      <c r="C90" s="13"/>
      <c r="D90" s="13"/>
      <c r="F90" s="12" t="s">
        <v>604</v>
      </c>
      <c r="H90" s="12" t="s">
        <v>605</v>
      </c>
      <c r="J90" s="12">
        <v>1</v>
      </c>
      <c r="K90" s="12" t="s">
        <v>273</v>
      </c>
      <c r="M90" s="12" t="s">
        <v>274</v>
      </c>
      <c r="N90" s="15">
        <v>43956</v>
      </c>
      <c r="O90" s="12">
        <v>1957</v>
      </c>
      <c r="P90" s="12" t="s">
        <v>42</v>
      </c>
      <c r="Q90" s="12">
        <v>372</v>
      </c>
      <c r="S90" s="12">
        <v>10</v>
      </c>
      <c r="U90" s="12" t="s">
        <v>43</v>
      </c>
      <c r="V90" s="12" t="s">
        <v>275</v>
      </c>
      <c r="W90" s="12" t="s">
        <v>275</v>
      </c>
      <c r="X90" s="12" t="s">
        <v>606</v>
      </c>
      <c r="Z90" s="12" t="s">
        <v>607</v>
      </c>
      <c r="AC90" s="12" t="s">
        <v>608</v>
      </c>
      <c r="AD90" s="12">
        <v>120.95</v>
      </c>
      <c r="AE90" s="13"/>
      <c r="AF90" s="13"/>
      <c r="AG90" s="12" t="str">
        <f>HYPERLINK("https://doi.org/10.3138/9781487583750")</f>
        <v>https://doi.org/10.3138/9781487583750</v>
      </c>
      <c r="AI90" s="12" t="s">
        <v>49</v>
      </c>
    </row>
    <row r="91" spans="1:35" s="12" customFormat="1">
      <c r="A91" s="12">
        <v>563033</v>
      </c>
      <c r="B91" s="13">
        <v>9781400839094</v>
      </c>
      <c r="C91" s="13"/>
      <c r="D91" s="13"/>
      <c r="F91" s="12" t="s">
        <v>609</v>
      </c>
      <c r="G91" s="12" t="s">
        <v>610</v>
      </c>
      <c r="H91" s="12" t="s">
        <v>611</v>
      </c>
      <c r="J91" s="12">
        <v>1</v>
      </c>
      <c r="M91" s="12" t="s">
        <v>41</v>
      </c>
      <c r="N91" s="15">
        <v>40833</v>
      </c>
      <c r="O91" s="12">
        <v>2012</v>
      </c>
      <c r="P91" s="12" t="s">
        <v>42</v>
      </c>
      <c r="Q91" s="12">
        <v>272</v>
      </c>
      <c r="S91" s="12">
        <v>10</v>
      </c>
      <c r="U91" s="12" t="s">
        <v>43</v>
      </c>
      <c r="V91" s="12" t="s">
        <v>44</v>
      </c>
      <c r="W91" s="12" t="s">
        <v>44</v>
      </c>
      <c r="X91" s="12" t="s">
        <v>612</v>
      </c>
      <c r="Z91" s="12" t="s">
        <v>613</v>
      </c>
      <c r="AB91" s="12" t="s">
        <v>614</v>
      </c>
      <c r="AC91" s="12" t="s">
        <v>615</v>
      </c>
      <c r="AD91" s="12">
        <v>179.95</v>
      </c>
      <c r="AE91" s="13"/>
      <c r="AF91" s="13"/>
      <c r="AG91" s="12" t="str">
        <f>HYPERLINK("https://doi.org/10.1515/9781400839094")</f>
        <v>https://doi.org/10.1515/9781400839094</v>
      </c>
      <c r="AI91" s="12" t="s">
        <v>49</v>
      </c>
    </row>
    <row r="92" spans="1:35" s="12" customFormat="1">
      <c r="A92" s="12">
        <v>512359</v>
      </c>
      <c r="B92" s="13">
        <v>9781400848904</v>
      </c>
      <c r="C92" s="13"/>
      <c r="D92" s="13"/>
      <c r="F92" s="12" t="s">
        <v>616</v>
      </c>
      <c r="G92" s="12" t="s">
        <v>617</v>
      </c>
      <c r="H92" s="12" t="s">
        <v>618</v>
      </c>
      <c r="J92" s="12">
        <v>1</v>
      </c>
      <c r="K92" s="12" t="s">
        <v>39</v>
      </c>
      <c r="L92" s="14" t="s">
        <v>619</v>
      </c>
      <c r="M92" s="12" t="s">
        <v>41</v>
      </c>
      <c r="N92" s="15">
        <v>41602</v>
      </c>
      <c r="O92" s="12">
        <v>2014</v>
      </c>
      <c r="P92" s="12" t="s">
        <v>42</v>
      </c>
      <c r="Q92" s="12">
        <v>328</v>
      </c>
      <c r="S92" s="12">
        <v>10</v>
      </c>
      <c r="U92" s="12" t="s">
        <v>43</v>
      </c>
      <c r="V92" s="12" t="s">
        <v>44</v>
      </c>
      <c r="W92" s="12" t="s">
        <v>44</v>
      </c>
      <c r="X92" s="12" t="s">
        <v>620</v>
      </c>
      <c r="Z92" s="12" t="s">
        <v>621</v>
      </c>
      <c r="AB92" s="12" t="s">
        <v>622</v>
      </c>
      <c r="AC92" s="12" t="s">
        <v>623</v>
      </c>
      <c r="AD92" s="12">
        <v>204.95</v>
      </c>
      <c r="AE92" s="13"/>
      <c r="AF92" s="13"/>
      <c r="AG92" s="12" t="str">
        <f>HYPERLINK("https://doi.org/10.1515/9781400848904")</f>
        <v>https://doi.org/10.1515/9781400848904</v>
      </c>
      <c r="AI92" s="12" t="s">
        <v>49</v>
      </c>
    </row>
    <row r="93" spans="1:35" s="12" customFormat="1">
      <c r="A93" s="12">
        <v>497686</v>
      </c>
      <c r="B93" s="13">
        <v>9783110372830</v>
      </c>
      <c r="C93" s="13"/>
      <c r="D93" s="13">
        <v>9783110372816</v>
      </c>
      <c r="E93" s="12" t="s">
        <v>149</v>
      </c>
      <c r="F93" s="12" t="s">
        <v>624</v>
      </c>
      <c r="H93" s="12" t="s">
        <v>625</v>
      </c>
      <c r="J93" s="12">
        <v>1</v>
      </c>
      <c r="K93" s="12" t="s">
        <v>327</v>
      </c>
      <c r="L93" s="14" t="s">
        <v>626</v>
      </c>
      <c r="M93" s="12" t="s">
        <v>153</v>
      </c>
      <c r="N93" s="15">
        <v>42898</v>
      </c>
      <c r="O93" s="12">
        <v>2017</v>
      </c>
      <c r="P93" s="12" t="s">
        <v>42</v>
      </c>
      <c r="Q93" s="12">
        <v>404</v>
      </c>
      <c r="T93" s="12">
        <v>2417</v>
      </c>
      <c r="U93" s="12" t="s">
        <v>43</v>
      </c>
      <c r="V93" s="12" t="s">
        <v>154</v>
      </c>
      <c r="W93" s="12" t="s">
        <v>154</v>
      </c>
      <c r="X93" s="12" t="s">
        <v>627</v>
      </c>
      <c r="Y93" s="12" t="s">
        <v>156</v>
      </c>
      <c r="Z93" s="12" t="s">
        <v>628</v>
      </c>
      <c r="AB93" s="12" t="s">
        <v>629</v>
      </c>
      <c r="AC93" s="12" t="s">
        <v>630</v>
      </c>
      <c r="AD93" s="12">
        <v>699</v>
      </c>
      <c r="AE93" s="13"/>
      <c r="AF93" s="13">
        <v>64.95</v>
      </c>
      <c r="AG93" s="12" t="str">
        <f>HYPERLINK("https://doi.org/10.1515/9783110372830")</f>
        <v>https://doi.org/10.1515/9783110372830</v>
      </c>
      <c r="AI93" s="12" t="s">
        <v>49</v>
      </c>
    </row>
    <row r="94" spans="1:35" s="12" customFormat="1">
      <c r="A94" s="12">
        <v>516833</v>
      </c>
      <c r="B94" s="13">
        <v>9781400874040</v>
      </c>
      <c r="C94" s="13"/>
      <c r="D94" s="13"/>
      <c r="F94" s="12" t="s">
        <v>631</v>
      </c>
      <c r="G94" s="12" t="s">
        <v>632</v>
      </c>
      <c r="H94" s="12" t="s">
        <v>633</v>
      </c>
      <c r="J94" s="12">
        <v>1</v>
      </c>
      <c r="M94" s="12" t="s">
        <v>41</v>
      </c>
      <c r="N94" s="15">
        <v>42283</v>
      </c>
      <c r="O94" s="12">
        <v>2016</v>
      </c>
      <c r="P94" s="12" t="s">
        <v>42</v>
      </c>
      <c r="Q94" s="12">
        <v>344</v>
      </c>
      <c r="S94" s="12">
        <v>10</v>
      </c>
      <c r="U94" s="12" t="s">
        <v>43</v>
      </c>
      <c r="V94" s="12" t="s">
        <v>54</v>
      </c>
      <c r="W94" s="12" t="s">
        <v>54</v>
      </c>
      <c r="X94" s="12" t="s">
        <v>634</v>
      </c>
      <c r="Z94" s="12" t="s">
        <v>635</v>
      </c>
      <c r="AB94" s="12" t="s">
        <v>636</v>
      </c>
      <c r="AC94" s="12" t="s">
        <v>637</v>
      </c>
      <c r="AD94" s="12">
        <v>48.95</v>
      </c>
      <c r="AE94" s="13"/>
      <c r="AF94" s="13"/>
      <c r="AG94" s="12" t="str">
        <f>HYPERLINK("https://doi.org/10.1515/9781400874040")</f>
        <v>https://doi.org/10.1515/9781400874040</v>
      </c>
      <c r="AI94" s="12" t="s">
        <v>49</v>
      </c>
    </row>
    <row r="95" spans="1:35" s="12" customFormat="1">
      <c r="A95" s="12">
        <v>542133</v>
      </c>
      <c r="B95" s="13">
        <v>9781400888290</v>
      </c>
      <c r="C95" s="13"/>
      <c r="D95" s="13"/>
      <c r="F95" s="12" t="s">
        <v>638</v>
      </c>
      <c r="H95" s="12" t="s">
        <v>639</v>
      </c>
      <c r="J95" s="12">
        <v>1</v>
      </c>
      <c r="K95" s="12" t="s">
        <v>569</v>
      </c>
      <c r="L95" s="14" t="s">
        <v>640</v>
      </c>
      <c r="M95" s="12" t="s">
        <v>41</v>
      </c>
      <c r="N95" s="15">
        <v>43003</v>
      </c>
      <c r="O95" s="12">
        <v>2018</v>
      </c>
      <c r="P95" s="12" t="s">
        <v>42</v>
      </c>
      <c r="Q95" s="12">
        <v>200</v>
      </c>
      <c r="S95" s="12">
        <v>10</v>
      </c>
      <c r="U95" s="12" t="s">
        <v>43</v>
      </c>
      <c r="V95" s="12" t="s">
        <v>44</v>
      </c>
      <c r="W95" s="12" t="s">
        <v>44</v>
      </c>
      <c r="X95" s="12" t="s">
        <v>641</v>
      </c>
      <c r="Z95" s="12" t="s">
        <v>642</v>
      </c>
      <c r="AB95" s="12" t="s">
        <v>643</v>
      </c>
      <c r="AC95" s="12" t="s">
        <v>644</v>
      </c>
      <c r="AD95" s="12">
        <v>39.950000000000003</v>
      </c>
      <c r="AE95" s="13"/>
      <c r="AF95" s="13"/>
      <c r="AG95" s="12" t="str">
        <f>HYPERLINK("https://doi.org/10.1515/9781400888290?locatt=mode:legacy")</f>
        <v>https://doi.org/10.1515/9781400888290?locatt=mode:legacy</v>
      </c>
      <c r="AI95" s="12" t="s">
        <v>49</v>
      </c>
    </row>
    <row r="96" spans="1:35" s="12" customFormat="1">
      <c r="A96" s="12">
        <v>563124</v>
      </c>
      <c r="B96" s="13">
        <v>9781400873289</v>
      </c>
      <c r="C96" s="13"/>
      <c r="D96" s="13"/>
      <c r="F96" s="12" t="s">
        <v>645</v>
      </c>
      <c r="G96" s="12" t="s">
        <v>646</v>
      </c>
      <c r="H96" s="12" t="s">
        <v>647</v>
      </c>
      <c r="J96" s="12">
        <v>1</v>
      </c>
      <c r="M96" s="12" t="s">
        <v>41</v>
      </c>
      <c r="N96" s="15">
        <v>42395</v>
      </c>
      <c r="O96" s="12">
        <v>2016</v>
      </c>
      <c r="P96" s="12" t="s">
        <v>42</v>
      </c>
      <c r="Q96" s="12">
        <v>272</v>
      </c>
      <c r="S96" s="12">
        <v>10</v>
      </c>
      <c r="U96" s="12" t="s">
        <v>43</v>
      </c>
      <c r="V96" s="12" t="s">
        <v>44</v>
      </c>
      <c r="W96" s="12" t="s">
        <v>44</v>
      </c>
      <c r="X96" s="12" t="s">
        <v>571</v>
      </c>
      <c r="Z96" s="12" t="s">
        <v>648</v>
      </c>
      <c r="AB96" s="12" t="s">
        <v>649</v>
      </c>
      <c r="AC96" s="12" t="s">
        <v>650</v>
      </c>
      <c r="AD96" s="12">
        <v>48.95</v>
      </c>
      <c r="AE96" s="13"/>
      <c r="AF96" s="13"/>
      <c r="AG96" s="12" t="str">
        <f>HYPERLINK("https://doi.org/10.1515/9781400873289")</f>
        <v>https://doi.org/10.1515/9781400873289</v>
      </c>
      <c r="AI96" s="12" t="s">
        <v>49</v>
      </c>
    </row>
    <row r="97" spans="1:35" s="12" customFormat="1">
      <c r="A97" s="12">
        <v>512546</v>
      </c>
      <c r="B97" s="13">
        <v>9781400868056</v>
      </c>
      <c r="C97" s="13"/>
      <c r="D97" s="13"/>
      <c r="F97" s="12" t="s">
        <v>651</v>
      </c>
      <c r="I97" s="12" t="s">
        <v>652</v>
      </c>
      <c r="J97" s="12">
        <v>1</v>
      </c>
      <c r="K97" s="12" t="s">
        <v>130</v>
      </c>
      <c r="L97" s="14" t="s">
        <v>653</v>
      </c>
      <c r="M97" s="12" t="s">
        <v>41</v>
      </c>
      <c r="N97" s="15">
        <v>42071</v>
      </c>
      <c r="O97" s="12">
        <v>1973</v>
      </c>
      <c r="P97" s="12" t="s">
        <v>42</v>
      </c>
      <c r="Q97" s="12">
        <v>266</v>
      </c>
      <c r="S97" s="12">
        <v>10</v>
      </c>
      <c r="U97" s="12" t="s">
        <v>43</v>
      </c>
      <c r="V97" s="12" t="s">
        <v>82</v>
      </c>
      <c r="W97" s="12" t="s">
        <v>82</v>
      </c>
      <c r="X97" s="12" t="s">
        <v>116</v>
      </c>
      <c r="Z97" s="12" t="s">
        <v>654</v>
      </c>
      <c r="AB97" s="12" t="s">
        <v>655</v>
      </c>
      <c r="AD97" s="12">
        <v>220.95</v>
      </c>
      <c r="AE97" s="13"/>
      <c r="AF97" s="13"/>
      <c r="AG97" s="12" t="str">
        <f>HYPERLINK("https://doi.org/10.1515/9781400868056")</f>
        <v>https://doi.org/10.1515/9781400868056</v>
      </c>
      <c r="AI97" s="12" t="s">
        <v>49</v>
      </c>
    </row>
    <row r="98" spans="1:35" s="12" customFormat="1">
      <c r="A98" s="12">
        <v>550485</v>
      </c>
      <c r="B98" s="13">
        <v>9783110648485</v>
      </c>
      <c r="C98" s="13">
        <v>9783110645101</v>
      </c>
      <c r="D98" s="13"/>
      <c r="F98" s="12" t="s">
        <v>656</v>
      </c>
      <c r="H98" s="12" t="s">
        <v>490</v>
      </c>
      <c r="J98" s="12">
        <v>2</v>
      </c>
      <c r="K98" s="12" t="s">
        <v>491</v>
      </c>
      <c r="L98" s="14" t="s">
        <v>657</v>
      </c>
      <c r="M98" s="12" t="s">
        <v>153</v>
      </c>
      <c r="N98" s="15">
        <v>43556</v>
      </c>
      <c r="O98" s="12">
        <v>2019</v>
      </c>
      <c r="P98" s="12" t="s">
        <v>42</v>
      </c>
      <c r="Q98" s="12">
        <v>304</v>
      </c>
      <c r="R98" s="12">
        <v>40</v>
      </c>
      <c r="T98" s="12">
        <v>2417</v>
      </c>
      <c r="U98" s="12" t="s">
        <v>43</v>
      </c>
      <c r="V98" s="12" t="s">
        <v>275</v>
      </c>
      <c r="W98" s="12" t="s">
        <v>275</v>
      </c>
      <c r="X98" s="12" t="s">
        <v>658</v>
      </c>
      <c r="Z98" s="12" t="s">
        <v>659</v>
      </c>
      <c r="AC98" s="12" t="s">
        <v>494</v>
      </c>
      <c r="AD98" s="12">
        <v>139</v>
      </c>
      <c r="AE98" s="13">
        <v>159.94999999999999</v>
      </c>
      <c r="AF98" s="13"/>
      <c r="AG98" s="12" t="str">
        <f>HYPERLINK("https://doi.org/10.1515/9783110648485")</f>
        <v>https://doi.org/10.1515/9783110648485</v>
      </c>
      <c r="AI98" s="12" t="s">
        <v>49</v>
      </c>
    </row>
    <row r="99" spans="1:35" s="12" customFormat="1">
      <c r="A99" s="12">
        <v>507002</v>
      </c>
      <c r="B99" s="13">
        <v>9781400831494</v>
      </c>
      <c r="C99" s="13"/>
      <c r="D99" s="13"/>
      <c r="F99" s="12" t="s">
        <v>660</v>
      </c>
      <c r="G99" s="12" t="s">
        <v>661</v>
      </c>
      <c r="H99" s="12" t="s">
        <v>662</v>
      </c>
      <c r="J99" s="12">
        <v>1</v>
      </c>
      <c r="K99" s="12" t="s">
        <v>39</v>
      </c>
      <c r="L99" s="14" t="s">
        <v>663</v>
      </c>
      <c r="M99" s="12" t="s">
        <v>41</v>
      </c>
      <c r="N99" s="15">
        <v>40077</v>
      </c>
      <c r="O99" s="12">
        <v>2010</v>
      </c>
      <c r="P99" s="12" t="s">
        <v>42</v>
      </c>
      <c r="Q99" s="12">
        <v>568</v>
      </c>
      <c r="S99" s="12">
        <v>10</v>
      </c>
      <c r="U99" s="12" t="s">
        <v>43</v>
      </c>
      <c r="V99" s="12" t="s">
        <v>44</v>
      </c>
      <c r="W99" s="12" t="s">
        <v>44</v>
      </c>
      <c r="X99" s="12" t="s">
        <v>45</v>
      </c>
      <c r="Z99" s="12" t="s">
        <v>664</v>
      </c>
      <c r="AB99" s="12" t="s">
        <v>665</v>
      </c>
      <c r="AC99" s="12" t="s">
        <v>666</v>
      </c>
      <c r="AD99" s="12">
        <v>220.95</v>
      </c>
      <c r="AE99" s="13"/>
      <c r="AF99" s="13"/>
      <c r="AG99" s="12" t="str">
        <f>HYPERLINK("https://doi.org/10.1515/9781400831494")</f>
        <v>https://doi.org/10.1515/9781400831494</v>
      </c>
      <c r="AI99" s="12" t="s">
        <v>49</v>
      </c>
    </row>
    <row r="100" spans="1:35" s="12" customFormat="1">
      <c r="A100" s="12">
        <v>507831</v>
      </c>
      <c r="B100" s="13">
        <v>9781400842742</v>
      </c>
      <c r="C100" s="13"/>
      <c r="D100" s="13"/>
      <c r="F100" s="12" t="s">
        <v>667</v>
      </c>
      <c r="G100" s="12" t="s">
        <v>668</v>
      </c>
      <c r="I100" s="12" t="s">
        <v>669</v>
      </c>
      <c r="J100" s="12">
        <v>1</v>
      </c>
      <c r="M100" s="12" t="s">
        <v>41</v>
      </c>
      <c r="N100" s="15">
        <v>41049</v>
      </c>
      <c r="O100" s="12">
        <v>2012</v>
      </c>
      <c r="P100" s="12" t="s">
        <v>42</v>
      </c>
      <c r="Q100" s="12">
        <v>392</v>
      </c>
      <c r="S100" s="12">
        <v>10</v>
      </c>
      <c r="U100" s="12" t="s">
        <v>43</v>
      </c>
      <c r="V100" s="12" t="s">
        <v>82</v>
      </c>
      <c r="W100" s="12" t="s">
        <v>82</v>
      </c>
      <c r="X100" s="12" t="s">
        <v>670</v>
      </c>
      <c r="Z100" s="12" t="s">
        <v>671</v>
      </c>
      <c r="AB100" s="12" t="s">
        <v>672</v>
      </c>
      <c r="AC100" s="12" t="s">
        <v>673</v>
      </c>
      <c r="AD100" s="12">
        <v>155.94999999999999</v>
      </c>
      <c r="AE100" s="13"/>
      <c r="AF100" s="13"/>
      <c r="AG100" s="12" t="str">
        <f>HYPERLINK("https://doi.org/10.1515/9781400842742")</f>
        <v>https://doi.org/10.1515/9781400842742</v>
      </c>
      <c r="AI100" s="12" t="s">
        <v>49</v>
      </c>
    </row>
    <row r="101" spans="1:35" s="12" customFormat="1">
      <c r="A101" s="12">
        <v>507631</v>
      </c>
      <c r="B101" s="13">
        <v>9781400862979</v>
      </c>
      <c r="C101" s="13"/>
      <c r="D101" s="13"/>
      <c r="F101" s="12" t="s">
        <v>674</v>
      </c>
      <c r="G101" s="12" t="s">
        <v>675</v>
      </c>
      <c r="H101" s="12" t="s">
        <v>676</v>
      </c>
      <c r="I101" s="12" t="s">
        <v>677</v>
      </c>
      <c r="J101" s="12">
        <v>1</v>
      </c>
      <c r="K101" s="12" t="s">
        <v>334</v>
      </c>
      <c r="L101" s="14" t="s">
        <v>678</v>
      </c>
      <c r="M101" s="12" t="s">
        <v>41</v>
      </c>
      <c r="N101" s="15">
        <v>41834</v>
      </c>
      <c r="O101" s="12">
        <v>1992</v>
      </c>
      <c r="P101" s="12" t="s">
        <v>42</v>
      </c>
      <c r="Q101" s="12">
        <v>490</v>
      </c>
      <c r="S101" s="12">
        <v>10</v>
      </c>
      <c r="U101" s="12" t="s">
        <v>43</v>
      </c>
      <c r="V101" s="12" t="s">
        <v>54</v>
      </c>
      <c r="W101" s="12" t="s">
        <v>54</v>
      </c>
      <c r="X101" s="12" t="s">
        <v>132</v>
      </c>
      <c r="Z101" s="12" t="s">
        <v>679</v>
      </c>
      <c r="AD101" s="12">
        <v>399.95</v>
      </c>
      <c r="AE101" s="13"/>
      <c r="AF101" s="13"/>
      <c r="AG101" s="12" t="str">
        <f>HYPERLINK("https://doi.org/10.1515/9781400862979")</f>
        <v>https://doi.org/10.1515/9781400862979</v>
      </c>
      <c r="AI101" s="12" t="s">
        <v>49</v>
      </c>
    </row>
    <row r="102" spans="1:35" s="12" customFormat="1">
      <c r="A102" s="12">
        <v>561763</v>
      </c>
      <c r="B102" s="13">
        <v>9783110668025</v>
      </c>
      <c r="C102" s="13"/>
      <c r="D102" s="13">
        <v>9783110668018</v>
      </c>
      <c r="E102" s="12" t="s">
        <v>149</v>
      </c>
      <c r="F102" s="12" t="s">
        <v>680</v>
      </c>
      <c r="G102" s="12" t="s">
        <v>681</v>
      </c>
      <c r="H102" s="12" t="s">
        <v>682</v>
      </c>
      <c r="J102" s="12">
        <v>1</v>
      </c>
      <c r="K102" s="12" t="s">
        <v>327</v>
      </c>
      <c r="M102" s="12" t="s">
        <v>153</v>
      </c>
      <c r="N102" s="15">
        <v>44277</v>
      </c>
      <c r="O102" s="12">
        <v>2021</v>
      </c>
      <c r="P102" s="12" t="s">
        <v>42</v>
      </c>
      <c r="Q102" s="12">
        <v>220</v>
      </c>
      <c r="T102" s="12">
        <v>2417</v>
      </c>
      <c r="U102" s="12" t="s">
        <v>43</v>
      </c>
      <c r="V102" s="12" t="s">
        <v>154</v>
      </c>
      <c r="W102" s="12" t="s">
        <v>154</v>
      </c>
      <c r="X102" s="12" t="s">
        <v>683</v>
      </c>
      <c r="Y102" s="12" t="s">
        <v>156</v>
      </c>
      <c r="Z102" s="12" t="s">
        <v>684</v>
      </c>
      <c r="AB102" s="12" t="s">
        <v>685</v>
      </c>
      <c r="AC102" s="12" t="s">
        <v>686</v>
      </c>
      <c r="AD102" s="12">
        <v>699</v>
      </c>
      <c r="AE102" s="13"/>
      <c r="AF102" s="13">
        <v>69.95</v>
      </c>
      <c r="AG102" s="12" t="str">
        <f>HYPERLINK("https://doi.org/10.1515/9783110668025")</f>
        <v>https://doi.org/10.1515/9783110668025</v>
      </c>
      <c r="AI102" s="12" t="s">
        <v>49</v>
      </c>
    </row>
    <row r="103" spans="1:35" s="12" customFormat="1">
      <c r="A103" s="12">
        <v>512332</v>
      </c>
      <c r="B103" s="13">
        <v>9781400848225</v>
      </c>
      <c r="C103" s="13"/>
      <c r="D103" s="13"/>
      <c r="F103" s="12" t="s">
        <v>687</v>
      </c>
      <c r="G103" s="12" t="s">
        <v>688</v>
      </c>
      <c r="H103" s="12" t="s">
        <v>689</v>
      </c>
      <c r="J103" s="12">
        <v>2</v>
      </c>
      <c r="M103" s="12" t="s">
        <v>41</v>
      </c>
      <c r="N103" s="15">
        <v>41539</v>
      </c>
      <c r="O103" s="12">
        <v>2014</v>
      </c>
      <c r="P103" s="12" t="s">
        <v>42</v>
      </c>
      <c r="Q103" s="12">
        <v>496</v>
      </c>
      <c r="S103" s="12">
        <v>10</v>
      </c>
      <c r="U103" s="12" t="s">
        <v>43</v>
      </c>
      <c r="V103" s="12" t="s">
        <v>82</v>
      </c>
      <c r="W103" s="12" t="s">
        <v>82</v>
      </c>
      <c r="X103" s="12" t="s">
        <v>690</v>
      </c>
      <c r="Z103" s="12" t="s">
        <v>691</v>
      </c>
      <c r="AB103" s="12" t="s">
        <v>692</v>
      </c>
      <c r="AC103" s="12" t="s">
        <v>693</v>
      </c>
      <c r="AD103" s="12">
        <v>142.94999999999999</v>
      </c>
      <c r="AE103" s="13"/>
      <c r="AF103" s="13"/>
      <c r="AG103" s="12" t="str">
        <f>HYPERLINK("https://doi.org/10.1515/9781400848225")</f>
        <v>https://doi.org/10.1515/9781400848225</v>
      </c>
      <c r="AI103" s="12" t="s">
        <v>49</v>
      </c>
    </row>
    <row r="104" spans="1:35" s="12" customFormat="1">
      <c r="A104" s="12">
        <v>563410</v>
      </c>
      <c r="B104" s="13">
        <v>9781400839353</v>
      </c>
      <c r="C104" s="13"/>
      <c r="D104" s="13"/>
      <c r="F104" s="12" t="s">
        <v>694</v>
      </c>
      <c r="H104" s="12" t="s">
        <v>695</v>
      </c>
      <c r="J104" s="12">
        <v>1</v>
      </c>
      <c r="K104" s="12" t="s">
        <v>104</v>
      </c>
      <c r="L104" s="14" t="s">
        <v>260</v>
      </c>
      <c r="M104" s="12" t="s">
        <v>41</v>
      </c>
      <c r="N104" s="15">
        <v>40826</v>
      </c>
      <c r="O104" s="12">
        <v>2012</v>
      </c>
      <c r="P104" s="12" t="s">
        <v>42</v>
      </c>
      <c r="Q104" s="12">
        <v>320</v>
      </c>
      <c r="S104" s="12">
        <v>10</v>
      </c>
      <c r="U104" s="12" t="s">
        <v>43</v>
      </c>
      <c r="V104" s="12" t="s">
        <v>696</v>
      </c>
      <c r="W104" s="12" t="s">
        <v>696</v>
      </c>
      <c r="X104" s="12" t="s">
        <v>697</v>
      </c>
      <c r="Z104" s="12" t="s">
        <v>698</v>
      </c>
      <c r="AB104" s="12" t="s">
        <v>699</v>
      </c>
      <c r="AC104" s="12" t="s">
        <v>700</v>
      </c>
      <c r="AD104" s="12">
        <v>163.95</v>
      </c>
      <c r="AE104" s="13"/>
      <c r="AF104" s="13"/>
      <c r="AG104" s="12" t="str">
        <f>HYPERLINK("https://doi.org/10.1515/9781400839353")</f>
        <v>https://doi.org/10.1515/9781400839353</v>
      </c>
      <c r="AI104" s="12" t="s">
        <v>49</v>
      </c>
    </row>
    <row r="105" spans="1:35" s="12" customFormat="1">
      <c r="A105" s="12">
        <v>300496</v>
      </c>
      <c r="B105" s="13">
        <v>9783110302660</v>
      </c>
      <c r="C105" s="13">
        <v>9783110302653</v>
      </c>
      <c r="D105" s="13"/>
      <c r="F105" s="12" t="s">
        <v>701</v>
      </c>
      <c r="G105" s="12" t="s">
        <v>702</v>
      </c>
      <c r="H105" s="12" t="s">
        <v>703</v>
      </c>
      <c r="J105" s="12">
        <v>1</v>
      </c>
      <c r="K105" s="12" t="s">
        <v>704</v>
      </c>
      <c r="L105" s="14" t="s">
        <v>705</v>
      </c>
      <c r="M105" s="12" t="s">
        <v>153</v>
      </c>
      <c r="N105" s="15">
        <v>42261</v>
      </c>
      <c r="O105" s="12">
        <v>2015</v>
      </c>
      <c r="P105" s="12" t="s">
        <v>42</v>
      </c>
      <c r="Q105" s="12">
        <v>407</v>
      </c>
      <c r="R105" s="12">
        <v>13</v>
      </c>
      <c r="T105" s="12">
        <v>2417</v>
      </c>
      <c r="U105" s="12" t="s">
        <v>43</v>
      </c>
      <c r="V105" s="12" t="s">
        <v>154</v>
      </c>
      <c r="W105" s="12" t="s">
        <v>154</v>
      </c>
      <c r="X105" s="12" t="s">
        <v>706</v>
      </c>
      <c r="Z105" s="12" t="s">
        <v>707</v>
      </c>
      <c r="AA105" s="12" t="s">
        <v>708</v>
      </c>
      <c r="AB105" s="12" t="s">
        <v>709</v>
      </c>
      <c r="AC105" s="12" t="s">
        <v>710</v>
      </c>
      <c r="AD105" s="12">
        <v>139</v>
      </c>
      <c r="AE105" s="13">
        <v>169.95</v>
      </c>
      <c r="AF105" s="13"/>
      <c r="AG105" s="12" t="str">
        <f>HYPERLINK("https://doi.org/10.1515/9783110302660")</f>
        <v>https://doi.org/10.1515/9783110302660</v>
      </c>
      <c r="AI105" s="12" t="s">
        <v>49</v>
      </c>
    </row>
    <row r="106" spans="1:35" s="12" customFormat="1">
      <c r="A106" s="12">
        <v>521787</v>
      </c>
      <c r="B106" s="13">
        <v>9781400880522</v>
      </c>
      <c r="C106" s="13"/>
      <c r="D106" s="13"/>
      <c r="F106" s="12" t="s">
        <v>711</v>
      </c>
      <c r="G106" s="12" t="s">
        <v>712</v>
      </c>
      <c r="H106" s="12" t="s">
        <v>557</v>
      </c>
      <c r="J106" s="12">
        <v>1</v>
      </c>
      <c r="M106" s="12" t="s">
        <v>41</v>
      </c>
      <c r="N106" s="15">
        <v>42423</v>
      </c>
      <c r="O106" s="12">
        <v>2017</v>
      </c>
      <c r="P106" s="12" t="s">
        <v>42</v>
      </c>
      <c r="Q106" s="12">
        <v>512</v>
      </c>
      <c r="S106" s="12">
        <v>10</v>
      </c>
      <c r="U106" s="12" t="s">
        <v>43</v>
      </c>
      <c r="V106" s="12" t="s">
        <v>106</v>
      </c>
      <c r="W106" s="12" t="s">
        <v>106</v>
      </c>
      <c r="X106" s="12" t="s">
        <v>713</v>
      </c>
      <c r="Z106" s="12" t="s">
        <v>714</v>
      </c>
      <c r="AB106" s="12" t="s">
        <v>715</v>
      </c>
      <c r="AC106" s="12" t="s">
        <v>716</v>
      </c>
      <c r="AD106" s="12">
        <v>57.95</v>
      </c>
      <c r="AE106" s="13"/>
      <c r="AF106" s="13"/>
      <c r="AG106" s="12" t="str">
        <f>HYPERLINK("https://doi.org/10.1515/9781400880522")</f>
        <v>https://doi.org/10.1515/9781400880522</v>
      </c>
      <c r="AI106" s="12" t="s">
        <v>49</v>
      </c>
    </row>
    <row r="107" spans="1:35" s="12" customFormat="1">
      <c r="A107" s="12">
        <v>562402</v>
      </c>
      <c r="B107" s="13">
        <v>9780801464829</v>
      </c>
      <c r="C107" s="13"/>
      <c r="D107" s="13"/>
      <c r="F107" s="12" t="s">
        <v>717</v>
      </c>
      <c r="G107" s="12" t="s">
        <v>718</v>
      </c>
      <c r="H107" s="12" t="s">
        <v>719</v>
      </c>
      <c r="J107" s="12">
        <v>1</v>
      </c>
      <c r="M107" s="12" t="s">
        <v>720</v>
      </c>
      <c r="N107" s="15">
        <v>40787</v>
      </c>
      <c r="O107" s="12">
        <v>2011</v>
      </c>
      <c r="P107" s="12" t="s">
        <v>42</v>
      </c>
      <c r="Q107" s="12">
        <v>176</v>
      </c>
      <c r="S107" s="12">
        <v>283.5</v>
      </c>
      <c r="U107" s="12" t="s">
        <v>43</v>
      </c>
      <c r="V107" s="12" t="s">
        <v>44</v>
      </c>
      <c r="W107" s="12" t="s">
        <v>44</v>
      </c>
      <c r="X107" s="12" t="s">
        <v>721</v>
      </c>
      <c r="Z107" s="12" t="s">
        <v>722</v>
      </c>
      <c r="AA107" s="12" t="s">
        <v>723</v>
      </c>
      <c r="AB107" s="12" t="s">
        <v>724</v>
      </c>
      <c r="AC107" s="12" t="s">
        <v>725</v>
      </c>
      <c r="AD107" s="12">
        <v>130.94999999999999</v>
      </c>
      <c r="AE107" s="13"/>
      <c r="AF107" s="13"/>
      <c r="AG107" s="12" t="str">
        <f>HYPERLINK("https://doi.org/10.7591/9780801464829")</f>
        <v>https://doi.org/10.7591/9780801464829</v>
      </c>
      <c r="AI107" s="12" t="s">
        <v>49</v>
      </c>
    </row>
    <row r="108" spans="1:35" s="12" customFormat="1">
      <c r="A108" s="12">
        <v>602790</v>
      </c>
      <c r="B108" s="13">
        <v>9780691223612</v>
      </c>
      <c r="C108" s="13"/>
      <c r="D108" s="13"/>
      <c r="F108" s="12" t="s">
        <v>726</v>
      </c>
      <c r="G108" s="12" t="s">
        <v>727</v>
      </c>
      <c r="H108" s="12" t="s">
        <v>728</v>
      </c>
      <c r="J108" s="12">
        <v>1</v>
      </c>
      <c r="M108" s="12" t="s">
        <v>41</v>
      </c>
      <c r="N108" s="15">
        <v>44446</v>
      </c>
      <c r="O108" s="12">
        <v>2021</v>
      </c>
      <c r="P108" s="12" t="s">
        <v>42</v>
      </c>
      <c r="Q108" s="12">
        <v>248</v>
      </c>
      <c r="S108" s="12">
        <v>10</v>
      </c>
      <c r="U108" s="12" t="s">
        <v>43</v>
      </c>
      <c r="V108" s="12" t="s">
        <v>44</v>
      </c>
      <c r="W108" s="12" t="s">
        <v>44</v>
      </c>
      <c r="X108" s="12" t="s">
        <v>729</v>
      </c>
      <c r="Z108" s="12" t="s">
        <v>730</v>
      </c>
      <c r="AB108" s="12" t="s">
        <v>731</v>
      </c>
      <c r="AC108" s="12" t="s">
        <v>732</v>
      </c>
      <c r="AD108" s="12">
        <v>39.950000000000003</v>
      </c>
      <c r="AE108" s="13"/>
      <c r="AF108" s="13"/>
      <c r="AG108" s="12" t="str">
        <f>HYPERLINK("https://doi.org/10.1515/9780691223612?locatt=mode:legacy")</f>
        <v>https://doi.org/10.1515/9780691223612?locatt=mode:legacy</v>
      </c>
      <c r="AI108" s="12" t="s">
        <v>49</v>
      </c>
    </row>
    <row r="109" spans="1:35" s="12" customFormat="1">
      <c r="A109" s="12">
        <v>516684</v>
      </c>
      <c r="B109" s="13">
        <v>9781400865666</v>
      </c>
      <c r="C109" s="13"/>
      <c r="D109" s="13"/>
      <c r="F109" s="12" t="s">
        <v>168</v>
      </c>
      <c r="G109" s="12" t="s">
        <v>169</v>
      </c>
      <c r="H109" s="12" t="s">
        <v>170</v>
      </c>
      <c r="J109" s="12">
        <v>1</v>
      </c>
      <c r="M109" s="12" t="s">
        <v>41</v>
      </c>
      <c r="N109" s="15">
        <v>42171</v>
      </c>
      <c r="O109" s="12">
        <v>2015</v>
      </c>
      <c r="P109" s="12" t="s">
        <v>42</v>
      </c>
      <c r="Q109" s="12">
        <v>320</v>
      </c>
      <c r="S109" s="12">
        <v>10</v>
      </c>
      <c r="U109" s="12" t="s">
        <v>43</v>
      </c>
      <c r="V109" s="12" t="s">
        <v>275</v>
      </c>
      <c r="W109" s="12" t="s">
        <v>275</v>
      </c>
      <c r="X109" s="12" t="s">
        <v>171</v>
      </c>
      <c r="Z109" s="12" t="s">
        <v>733</v>
      </c>
      <c r="AB109" s="12" t="s">
        <v>734</v>
      </c>
      <c r="AC109" s="12" t="s">
        <v>735</v>
      </c>
      <c r="AD109" s="12">
        <v>23.95</v>
      </c>
      <c r="AE109" s="13"/>
      <c r="AF109" s="13"/>
      <c r="AG109" s="12" t="str">
        <f>HYPERLINK("https://doi.org/10.1515/9781400865666")</f>
        <v>https://doi.org/10.1515/9781400865666</v>
      </c>
      <c r="AI109" s="12" t="s">
        <v>49</v>
      </c>
    </row>
    <row r="110" spans="1:35" s="12" customFormat="1">
      <c r="A110" s="12">
        <v>530958</v>
      </c>
      <c r="B110" s="13">
        <v>9780824860899</v>
      </c>
      <c r="C110" s="13"/>
      <c r="D110" s="13"/>
      <c r="F110" s="12" t="s">
        <v>736</v>
      </c>
      <c r="G110" s="12" t="s">
        <v>737</v>
      </c>
      <c r="H110" s="12" t="s">
        <v>738</v>
      </c>
      <c r="J110" s="12">
        <v>1</v>
      </c>
      <c r="M110" s="12" t="s">
        <v>739</v>
      </c>
      <c r="N110" s="15">
        <v>40057</v>
      </c>
      <c r="O110" s="12">
        <v>2009</v>
      </c>
      <c r="P110" s="12" t="s">
        <v>42</v>
      </c>
      <c r="Q110" s="12">
        <v>280</v>
      </c>
      <c r="S110" s="12">
        <v>10</v>
      </c>
      <c r="U110" s="12" t="s">
        <v>43</v>
      </c>
      <c r="V110" s="12" t="s">
        <v>44</v>
      </c>
      <c r="W110" s="12" t="s">
        <v>44</v>
      </c>
      <c r="X110" s="12" t="s">
        <v>740</v>
      </c>
      <c r="Z110" s="12" t="s">
        <v>741</v>
      </c>
      <c r="AC110" s="12" t="s">
        <v>742</v>
      </c>
      <c r="AD110" s="12">
        <v>129.94999999999999</v>
      </c>
      <c r="AE110" s="13"/>
      <c r="AF110" s="13"/>
      <c r="AG110" s="12" t="str">
        <f>HYPERLINK("https://doi.org/10.1515/9780824860899")</f>
        <v>https://doi.org/10.1515/9780824860899</v>
      </c>
      <c r="AI110" s="12" t="s">
        <v>49</v>
      </c>
    </row>
    <row r="111" spans="1:35" s="12" customFormat="1">
      <c r="A111" s="12">
        <v>543189</v>
      </c>
      <c r="B111" s="13">
        <v>9783110629941</v>
      </c>
      <c r="C111" s="13"/>
      <c r="D111" s="13">
        <v>9783110626926</v>
      </c>
      <c r="E111" s="12" t="s">
        <v>149</v>
      </c>
      <c r="F111" s="12" t="s">
        <v>743</v>
      </c>
      <c r="G111" s="12" t="s">
        <v>744</v>
      </c>
      <c r="H111" s="12" t="s">
        <v>745</v>
      </c>
      <c r="J111" s="12">
        <v>1</v>
      </c>
      <c r="K111" s="12" t="s">
        <v>152</v>
      </c>
      <c r="M111" s="12" t="s">
        <v>153</v>
      </c>
      <c r="N111" s="15">
        <v>44116</v>
      </c>
      <c r="O111" s="12">
        <v>2020</v>
      </c>
      <c r="P111" s="12" t="s">
        <v>42</v>
      </c>
      <c r="Q111" s="12">
        <v>427</v>
      </c>
      <c r="R111" s="12">
        <v>47</v>
      </c>
      <c r="T111" s="12">
        <v>2417</v>
      </c>
      <c r="U111" s="12" t="s">
        <v>43</v>
      </c>
      <c r="V111" s="12" t="s">
        <v>82</v>
      </c>
      <c r="W111" s="12" t="s">
        <v>82</v>
      </c>
      <c r="X111" s="12" t="s">
        <v>746</v>
      </c>
      <c r="Y111" s="12" t="s">
        <v>156</v>
      </c>
      <c r="Z111" s="12" t="s">
        <v>747</v>
      </c>
      <c r="AC111" s="12" t="s">
        <v>748</v>
      </c>
      <c r="AD111" s="12">
        <v>249</v>
      </c>
      <c r="AE111" s="13"/>
      <c r="AF111" s="13">
        <v>99.95</v>
      </c>
      <c r="AG111" s="12" t="str">
        <f>HYPERLINK("https://doi.org/10.1515/9783110629941")</f>
        <v>https://doi.org/10.1515/9783110629941</v>
      </c>
      <c r="AI111" s="12" t="s">
        <v>49</v>
      </c>
    </row>
    <row r="112" spans="1:35" s="12" customFormat="1">
      <c r="A112" s="12">
        <v>496466</v>
      </c>
      <c r="B112" s="13">
        <v>9783110425444</v>
      </c>
      <c r="C112" s="13"/>
      <c r="D112" s="13">
        <v>9783110361674</v>
      </c>
      <c r="E112" s="12" t="s">
        <v>149</v>
      </c>
      <c r="F112" s="12" t="s">
        <v>749</v>
      </c>
      <c r="H112" s="12" t="s">
        <v>750</v>
      </c>
      <c r="J112" s="12">
        <v>1</v>
      </c>
      <c r="K112" s="12" t="s">
        <v>327</v>
      </c>
      <c r="L112" s="14" t="s">
        <v>751</v>
      </c>
      <c r="M112" s="12" t="s">
        <v>153</v>
      </c>
      <c r="N112" s="15">
        <v>42485</v>
      </c>
      <c r="O112" s="12">
        <v>2016</v>
      </c>
      <c r="P112" s="12" t="s">
        <v>42</v>
      </c>
      <c r="Q112" s="12">
        <v>354</v>
      </c>
      <c r="R112" s="12">
        <v>100</v>
      </c>
      <c r="U112" s="12" t="s">
        <v>43</v>
      </c>
      <c r="V112" s="12" t="s">
        <v>162</v>
      </c>
      <c r="W112" s="12" t="s">
        <v>162</v>
      </c>
      <c r="X112" s="12" t="s">
        <v>752</v>
      </c>
      <c r="Y112" s="12" t="s">
        <v>156</v>
      </c>
      <c r="Z112" s="12" t="s">
        <v>753</v>
      </c>
      <c r="AA112" s="12" t="s">
        <v>754</v>
      </c>
      <c r="AB112" s="12" t="s">
        <v>755</v>
      </c>
      <c r="AC112" s="12" t="s">
        <v>756</v>
      </c>
      <c r="AD112" s="12">
        <v>699</v>
      </c>
      <c r="AE112" s="13"/>
      <c r="AF112" s="13">
        <v>69.95</v>
      </c>
      <c r="AG112" s="12" t="str">
        <f>HYPERLINK("https://doi.org/10.1515/9783110425444")</f>
        <v>https://doi.org/10.1515/9783110425444</v>
      </c>
      <c r="AI112" s="12" t="s">
        <v>49</v>
      </c>
    </row>
    <row r="113" spans="1:35" s="12" customFormat="1">
      <c r="A113" s="12">
        <v>497709</v>
      </c>
      <c r="B113" s="13">
        <v>9781501510632</v>
      </c>
      <c r="C113" s="13"/>
      <c r="D113" s="13">
        <v>9781501507632</v>
      </c>
      <c r="E113" s="12" t="s">
        <v>149</v>
      </c>
      <c r="F113" s="12" t="s">
        <v>757</v>
      </c>
      <c r="H113" s="12" t="s">
        <v>758</v>
      </c>
      <c r="J113" s="12">
        <v>1</v>
      </c>
      <c r="K113" s="12" t="s">
        <v>327</v>
      </c>
      <c r="L113" s="14" t="s">
        <v>759</v>
      </c>
      <c r="M113" s="12" t="s">
        <v>153</v>
      </c>
      <c r="N113" s="15">
        <v>42143</v>
      </c>
      <c r="O113" s="12">
        <v>2015</v>
      </c>
      <c r="P113" s="12" t="s">
        <v>42</v>
      </c>
      <c r="Q113" s="12">
        <v>203</v>
      </c>
      <c r="R113" s="12">
        <v>105</v>
      </c>
      <c r="T113" s="12">
        <v>2417</v>
      </c>
      <c r="U113" s="12" t="s">
        <v>43</v>
      </c>
      <c r="V113" s="12" t="s">
        <v>760</v>
      </c>
      <c r="W113" s="12" t="s">
        <v>760</v>
      </c>
      <c r="X113" s="12" t="s">
        <v>761</v>
      </c>
      <c r="Y113" s="12" t="s">
        <v>156</v>
      </c>
      <c r="Z113" s="12" t="s">
        <v>762</v>
      </c>
      <c r="AA113" s="12" t="s">
        <v>763</v>
      </c>
      <c r="AD113" s="12">
        <v>699</v>
      </c>
      <c r="AE113" s="13"/>
      <c r="AF113" s="13">
        <v>69.95</v>
      </c>
      <c r="AG113" s="12" t="str">
        <f>HYPERLINK("https://doi.org/10.1515/9781501510632")</f>
        <v>https://doi.org/10.1515/9781501510632</v>
      </c>
      <c r="AI113" s="12" t="s">
        <v>49</v>
      </c>
    </row>
    <row r="114" spans="1:35" s="12" customFormat="1">
      <c r="A114" s="12">
        <v>510736</v>
      </c>
      <c r="B114" s="13">
        <v>9783110426694</v>
      </c>
      <c r="C114" s="13"/>
      <c r="D114" s="13">
        <v>9783110426687</v>
      </c>
      <c r="E114" s="12" t="s">
        <v>149</v>
      </c>
      <c r="F114" s="12" t="s">
        <v>764</v>
      </c>
      <c r="G114" s="12" t="s">
        <v>765</v>
      </c>
      <c r="H114" s="12" t="s">
        <v>766</v>
      </c>
      <c r="J114" s="12">
        <v>1</v>
      </c>
      <c r="K114" s="12" t="s">
        <v>327</v>
      </c>
      <c r="L114" s="14" t="s">
        <v>767</v>
      </c>
      <c r="M114" s="12" t="s">
        <v>153</v>
      </c>
      <c r="N114" s="15">
        <v>43031</v>
      </c>
      <c r="O114" s="12">
        <v>2017</v>
      </c>
      <c r="P114" s="12" t="s">
        <v>42</v>
      </c>
      <c r="Q114" s="12">
        <v>348</v>
      </c>
      <c r="R114" s="12">
        <v>100</v>
      </c>
      <c r="T114" s="12">
        <v>2417</v>
      </c>
      <c r="U114" s="12" t="s">
        <v>43</v>
      </c>
      <c r="V114" s="12" t="s">
        <v>154</v>
      </c>
      <c r="W114" s="12" t="s">
        <v>154</v>
      </c>
      <c r="X114" s="12" t="s">
        <v>768</v>
      </c>
      <c r="Y114" s="12" t="s">
        <v>156</v>
      </c>
      <c r="Z114" s="12" t="s">
        <v>769</v>
      </c>
      <c r="AA114" s="12" t="s">
        <v>770</v>
      </c>
      <c r="AB114" s="12" t="s">
        <v>771</v>
      </c>
      <c r="AC114" s="12" t="s">
        <v>772</v>
      </c>
      <c r="AD114" s="12">
        <v>699</v>
      </c>
      <c r="AE114" s="13"/>
      <c r="AF114" s="13">
        <v>69.95</v>
      </c>
      <c r="AG114" s="12" t="str">
        <f>HYPERLINK("https://doi.org/10.1515/9783110426694")</f>
        <v>https://doi.org/10.1515/9783110426694</v>
      </c>
      <c r="AI114" s="12" t="s">
        <v>49</v>
      </c>
    </row>
    <row r="115" spans="1:35" s="12" customFormat="1">
      <c r="A115" s="12">
        <v>542801</v>
      </c>
      <c r="B115" s="13">
        <v>9780691188072</v>
      </c>
      <c r="C115" s="13"/>
      <c r="D115" s="13"/>
      <c r="F115" s="12" t="s">
        <v>773</v>
      </c>
      <c r="H115" s="12" t="s">
        <v>774</v>
      </c>
      <c r="J115" s="12">
        <v>1</v>
      </c>
      <c r="M115" s="12" t="s">
        <v>41</v>
      </c>
      <c r="N115" s="15">
        <v>43256</v>
      </c>
      <c r="O115" s="12">
        <v>1996</v>
      </c>
      <c r="P115" s="12" t="s">
        <v>42</v>
      </c>
      <c r="S115" s="12">
        <v>10</v>
      </c>
      <c r="U115" s="12" t="s">
        <v>43</v>
      </c>
      <c r="V115" s="12" t="s">
        <v>54</v>
      </c>
      <c r="W115" s="12" t="s">
        <v>54</v>
      </c>
      <c r="X115" s="12" t="s">
        <v>132</v>
      </c>
      <c r="Z115" s="12" t="s">
        <v>775</v>
      </c>
      <c r="AB115" s="12" t="s">
        <v>776</v>
      </c>
      <c r="AC115" s="12" t="s">
        <v>777</v>
      </c>
      <c r="AD115" s="12">
        <v>143.94999999999999</v>
      </c>
      <c r="AE115" s="13"/>
      <c r="AF115" s="13"/>
      <c r="AG115" s="12" t="str">
        <f>HYPERLINK("https://doi.org/10.1515/9780691188072")</f>
        <v>https://doi.org/10.1515/9780691188072</v>
      </c>
      <c r="AI115" s="12" t="s">
        <v>49</v>
      </c>
    </row>
    <row r="116" spans="1:35" s="12" customFormat="1">
      <c r="A116" s="12">
        <v>121504</v>
      </c>
      <c r="B116" s="13">
        <v>9783110256062</v>
      </c>
      <c r="C116" s="13">
        <v>9783110255904</v>
      </c>
      <c r="D116" s="13"/>
      <c r="F116" s="12" t="s">
        <v>778</v>
      </c>
      <c r="H116" s="12" t="s">
        <v>779</v>
      </c>
      <c r="J116" s="12">
        <v>1</v>
      </c>
      <c r="M116" s="12" t="s">
        <v>153</v>
      </c>
      <c r="N116" s="15">
        <v>41249</v>
      </c>
      <c r="O116" s="12">
        <v>2013</v>
      </c>
      <c r="P116" s="12" t="s">
        <v>42</v>
      </c>
      <c r="Q116" s="12">
        <v>509</v>
      </c>
      <c r="R116" s="12">
        <v>110</v>
      </c>
      <c r="S116" s="12">
        <v>10</v>
      </c>
      <c r="T116" s="12">
        <v>2417</v>
      </c>
      <c r="U116" s="12" t="s">
        <v>43</v>
      </c>
      <c r="V116" s="12" t="s">
        <v>517</v>
      </c>
      <c r="W116" s="12" t="s">
        <v>517</v>
      </c>
      <c r="X116" s="12" t="s">
        <v>780</v>
      </c>
      <c r="Z116" s="12" t="s">
        <v>781</v>
      </c>
      <c r="AA116" s="12" t="s">
        <v>782</v>
      </c>
      <c r="AC116" s="12" t="s">
        <v>783</v>
      </c>
      <c r="AD116" s="12">
        <v>139</v>
      </c>
      <c r="AE116" s="13">
        <v>179.95</v>
      </c>
      <c r="AF116" s="13"/>
      <c r="AG116" s="12" t="str">
        <f>HYPERLINK("https://doi.org/10.1515/9783110256062")</f>
        <v>https://doi.org/10.1515/9783110256062</v>
      </c>
      <c r="AI116" s="12" t="s">
        <v>49</v>
      </c>
    </row>
    <row r="117" spans="1:35" s="12" customFormat="1">
      <c r="A117" s="12">
        <v>522793</v>
      </c>
      <c r="B117" s="13">
        <v>9783110490633</v>
      </c>
      <c r="C117" s="13"/>
      <c r="D117" s="13">
        <v>9783110490626</v>
      </c>
      <c r="E117" s="12" t="s">
        <v>149</v>
      </c>
      <c r="F117" s="12" t="s">
        <v>784</v>
      </c>
      <c r="G117" s="12" t="s">
        <v>785</v>
      </c>
      <c r="H117" s="12" t="s">
        <v>786</v>
      </c>
      <c r="J117" s="12">
        <v>1</v>
      </c>
      <c r="K117" s="12" t="s">
        <v>259</v>
      </c>
      <c r="L117" s="14" t="s">
        <v>445</v>
      </c>
      <c r="M117" s="12" t="s">
        <v>153</v>
      </c>
      <c r="N117" s="15">
        <v>43591</v>
      </c>
      <c r="O117" s="12">
        <v>2019</v>
      </c>
      <c r="P117" s="12" t="s">
        <v>42</v>
      </c>
      <c r="Q117" s="12">
        <v>289</v>
      </c>
      <c r="R117" s="12">
        <v>27</v>
      </c>
      <c r="T117" s="12">
        <v>2417</v>
      </c>
      <c r="U117" s="12" t="s">
        <v>43</v>
      </c>
      <c r="V117" s="12" t="s">
        <v>162</v>
      </c>
      <c r="W117" s="12" t="s">
        <v>162</v>
      </c>
      <c r="X117" s="12" t="s">
        <v>787</v>
      </c>
      <c r="Y117" s="12" t="s">
        <v>156</v>
      </c>
      <c r="Z117" s="12" t="s">
        <v>788</v>
      </c>
      <c r="AC117" s="12" t="s">
        <v>789</v>
      </c>
      <c r="AD117" s="12">
        <v>699</v>
      </c>
      <c r="AE117" s="13"/>
      <c r="AF117" s="13">
        <v>69.95</v>
      </c>
      <c r="AG117" s="12" t="str">
        <f>HYPERLINK("https://doi.org/10.1515/9783110490633")</f>
        <v>https://doi.org/10.1515/9783110490633</v>
      </c>
      <c r="AI117" s="12" t="s">
        <v>49</v>
      </c>
    </row>
    <row r="118" spans="1:35" s="12" customFormat="1">
      <c r="A118" s="12">
        <v>122710</v>
      </c>
      <c r="B118" s="13">
        <v>9783110270358</v>
      </c>
      <c r="C118" s="13"/>
      <c r="D118" s="13"/>
      <c r="F118" s="12" t="s">
        <v>489</v>
      </c>
      <c r="H118" s="12" t="s">
        <v>490</v>
      </c>
      <c r="J118" s="12">
        <v>1</v>
      </c>
      <c r="K118" s="12" t="s">
        <v>704</v>
      </c>
      <c r="L118" s="14" t="s">
        <v>663</v>
      </c>
      <c r="M118" s="12" t="s">
        <v>153</v>
      </c>
      <c r="N118" s="15">
        <v>41355</v>
      </c>
      <c r="O118" s="12">
        <v>2013</v>
      </c>
      <c r="P118" s="12" t="s">
        <v>42</v>
      </c>
      <c r="Q118" s="12">
        <v>409</v>
      </c>
      <c r="R118" s="12">
        <v>160</v>
      </c>
      <c r="S118" s="12">
        <v>10</v>
      </c>
      <c r="T118" s="12">
        <v>2417</v>
      </c>
      <c r="U118" s="12" t="s">
        <v>43</v>
      </c>
      <c r="V118" s="12" t="s">
        <v>275</v>
      </c>
      <c r="W118" s="12" t="s">
        <v>275</v>
      </c>
      <c r="X118" s="12" t="s">
        <v>790</v>
      </c>
      <c r="Z118" s="12" t="s">
        <v>791</v>
      </c>
      <c r="AA118" s="12" t="s">
        <v>792</v>
      </c>
      <c r="AB118" s="12" t="s">
        <v>793</v>
      </c>
      <c r="AC118" s="12" t="s">
        <v>494</v>
      </c>
      <c r="AD118" s="12">
        <v>139</v>
      </c>
      <c r="AE118" s="13"/>
      <c r="AF118" s="13"/>
      <c r="AG118" s="12" t="str">
        <f>HYPERLINK("https://doi.org/10.1515/9783110270358")</f>
        <v>https://doi.org/10.1515/9783110270358</v>
      </c>
      <c r="AI118" s="12" t="s">
        <v>49</v>
      </c>
    </row>
    <row r="119" spans="1:35" s="12" customFormat="1">
      <c r="A119" s="12">
        <v>595469</v>
      </c>
      <c r="B119" s="13">
        <v>9780691221922</v>
      </c>
      <c r="C119" s="13"/>
      <c r="D119" s="13"/>
      <c r="F119" s="12" t="s">
        <v>794</v>
      </c>
      <c r="H119" s="12" t="s">
        <v>795</v>
      </c>
      <c r="J119" s="12">
        <v>1</v>
      </c>
      <c r="M119" s="12" t="s">
        <v>41</v>
      </c>
      <c r="N119" s="15">
        <v>44173</v>
      </c>
      <c r="O119" s="12">
        <v>1999</v>
      </c>
      <c r="P119" s="12" t="s">
        <v>42</v>
      </c>
      <c r="Q119" s="12">
        <v>328</v>
      </c>
      <c r="S119" s="12">
        <v>10</v>
      </c>
      <c r="U119" s="12" t="s">
        <v>43</v>
      </c>
      <c r="V119" s="12" t="s">
        <v>82</v>
      </c>
      <c r="W119" s="12" t="s">
        <v>82</v>
      </c>
      <c r="X119" s="12" t="s">
        <v>116</v>
      </c>
      <c r="Z119" s="12" t="s">
        <v>796</v>
      </c>
      <c r="AC119" s="12" t="s">
        <v>797</v>
      </c>
      <c r="AD119" s="12">
        <v>155.94999999999999</v>
      </c>
      <c r="AE119" s="13"/>
      <c r="AF119" s="13"/>
      <c r="AG119" s="12" t="str">
        <f>HYPERLINK("https://doi.org/10.1515/9780691221922")</f>
        <v>https://doi.org/10.1515/9780691221922</v>
      </c>
      <c r="AI119" s="12" t="s">
        <v>49</v>
      </c>
    </row>
    <row r="120" spans="1:35" s="12" customFormat="1">
      <c r="A120" s="12">
        <v>510270</v>
      </c>
      <c r="B120" s="13">
        <v>9783110418576</v>
      </c>
      <c r="C120" s="13">
        <v>9783110419511</v>
      </c>
      <c r="D120" s="13"/>
      <c r="F120" s="12" t="s">
        <v>798</v>
      </c>
      <c r="G120" s="12" t="s">
        <v>799</v>
      </c>
      <c r="H120" s="12" t="s">
        <v>800</v>
      </c>
      <c r="J120" s="12">
        <v>1</v>
      </c>
      <c r="M120" s="12" t="s">
        <v>153</v>
      </c>
      <c r="N120" s="15">
        <v>43815</v>
      </c>
      <c r="O120" s="12">
        <v>2020</v>
      </c>
      <c r="P120" s="12" t="s">
        <v>42</v>
      </c>
      <c r="Q120" s="12">
        <v>379</v>
      </c>
      <c r="R120" s="12">
        <v>100</v>
      </c>
      <c r="T120" s="12">
        <v>2417</v>
      </c>
      <c r="U120" s="12" t="s">
        <v>43</v>
      </c>
      <c r="V120" s="12" t="s">
        <v>162</v>
      </c>
      <c r="W120" s="12" t="s">
        <v>162</v>
      </c>
      <c r="X120" s="12" t="s">
        <v>801</v>
      </c>
      <c r="Z120" s="12" t="s">
        <v>802</v>
      </c>
      <c r="AC120" s="12" t="s">
        <v>803</v>
      </c>
      <c r="AD120" s="12">
        <v>139</v>
      </c>
      <c r="AE120" s="13">
        <v>144.94999999999999</v>
      </c>
      <c r="AF120" s="13"/>
      <c r="AG120" s="12" t="str">
        <f>HYPERLINK("https://doi.org/10.1515/9783110418576")</f>
        <v>https://doi.org/10.1515/9783110418576</v>
      </c>
      <c r="AI120" s="12" t="s">
        <v>49</v>
      </c>
    </row>
    <row r="121" spans="1:35" s="12" customFormat="1">
      <c r="A121" s="12">
        <v>512098</v>
      </c>
      <c r="B121" s="13">
        <v>9781400834433</v>
      </c>
      <c r="C121" s="13"/>
      <c r="D121" s="13"/>
      <c r="F121" s="12" t="s">
        <v>804</v>
      </c>
      <c r="H121" s="12" t="s">
        <v>805</v>
      </c>
      <c r="J121" s="12">
        <v>1</v>
      </c>
      <c r="K121" s="12" t="s">
        <v>569</v>
      </c>
      <c r="L121" s="14" t="s">
        <v>260</v>
      </c>
      <c r="M121" s="12" t="s">
        <v>41</v>
      </c>
      <c r="N121" s="15">
        <v>40217</v>
      </c>
      <c r="O121" s="12">
        <v>2010</v>
      </c>
      <c r="P121" s="12" t="s">
        <v>42</v>
      </c>
      <c r="Q121" s="12">
        <v>184</v>
      </c>
      <c r="S121" s="12">
        <v>10</v>
      </c>
      <c r="U121" s="12" t="s">
        <v>43</v>
      </c>
      <c r="V121" s="12" t="s">
        <v>54</v>
      </c>
      <c r="W121" s="12" t="s">
        <v>54</v>
      </c>
      <c r="X121" s="12" t="s">
        <v>806</v>
      </c>
      <c r="Z121" s="12" t="s">
        <v>807</v>
      </c>
      <c r="AB121" s="12" t="s">
        <v>808</v>
      </c>
      <c r="AC121" s="12" t="s">
        <v>809</v>
      </c>
      <c r="AD121" s="12">
        <v>53.95</v>
      </c>
      <c r="AE121" s="13"/>
      <c r="AF121" s="13"/>
      <c r="AG121" s="12" t="str">
        <f>HYPERLINK("https://doi.org/10.1515/9781400834433")</f>
        <v>https://doi.org/10.1515/9781400834433</v>
      </c>
      <c r="AI121" s="12" t="s">
        <v>49</v>
      </c>
    </row>
    <row r="122" spans="1:35" s="12" customFormat="1">
      <c r="A122" s="12">
        <v>561158</v>
      </c>
      <c r="B122" s="13">
        <v>9783110667387</v>
      </c>
      <c r="C122" s="13">
        <v>9783110667295</v>
      </c>
      <c r="D122" s="13"/>
      <c r="F122" s="12" t="s">
        <v>810</v>
      </c>
      <c r="G122" s="12" t="s">
        <v>811</v>
      </c>
      <c r="H122" s="12" t="s">
        <v>812</v>
      </c>
      <c r="J122" s="12">
        <v>1</v>
      </c>
      <c r="K122" s="12" t="s">
        <v>491</v>
      </c>
      <c r="L122" s="14" t="s">
        <v>813</v>
      </c>
      <c r="M122" s="12" t="s">
        <v>153</v>
      </c>
      <c r="N122" s="15">
        <v>43759</v>
      </c>
      <c r="O122" s="12">
        <v>2019</v>
      </c>
      <c r="P122" s="12" t="s">
        <v>42</v>
      </c>
      <c r="Q122" s="12">
        <v>281</v>
      </c>
      <c r="T122" s="12">
        <v>2417</v>
      </c>
      <c r="U122" s="12" t="s">
        <v>43</v>
      </c>
      <c r="V122" s="12" t="s">
        <v>82</v>
      </c>
      <c r="W122" s="12" t="s">
        <v>82</v>
      </c>
      <c r="X122" s="12" t="s">
        <v>814</v>
      </c>
      <c r="Z122" s="12" t="s">
        <v>815</v>
      </c>
      <c r="AC122" s="12" t="s">
        <v>816</v>
      </c>
      <c r="AD122" s="12">
        <v>139</v>
      </c>
      <c r="AE122" s="13">
        <v>179.95</v>
      </c>
      <c r="AF122" s="13"/>
      <c r="AG122" s="12" t="str">
        <f>HYPERLINK("https://doi.org/10.1515/9783110667387")</f>
        <v>https://doi.org/10.1515/9783110667387</v>
      </c>
      <c r="AI122" s="12" t="s">
        <v>49</v>
      </c>
    </row>
    <row r="123" spans="1:35" s="12" customFormat="1">
      <c r="A123" s="12">
        <v>569550</v>
      </c>
      <c r="B123" s="13">
        <v>9783110675375</v>
      </c>
      <c r="C123" s="13"/>
      <c r="D123" s="13">
        <v>9783110675351</v>
      </c>
      <c r="E123" s="12" t="s">
        <v>149</v>
      </c>
      <c r="F123" s="12" t="s">
        <v>817</v>
      </c>
      <c r="G123" s="12" t="s">
        <v>818</v>
      </c>
      <c r="H123" s="12" t="s">
        <v>819</v>
      </c>
      <c r="J123" s="12">
        <v>1</v>
      </c>
      <c r="K123" s="12" t="s">
        <v>327</v>
      </c>
      <c r="M123" s="12" t="s">
        <v>153</v>
      </c>
      <c r="N123" s="15">
        <v>44627</v>
      </c>
      <c r="O123" s="12">
        <v>2022</v>
      </c>
      <c r="P123" s="12" t="s">
        <v>42</v>
      </c>
      <c r="Q123" s="12">
        <v>180</v>
      </c>
      <c r="T123" s="12">
        <v>2417</v>
      </c>
      <c r="U123" s="12" t="s">
        <v>43</v>
      </c>
      <c r="V123" s="12" t="s">
        <v>82</v>
      </c>
      <c r="W123" s="12" t="s">
        <v>82</v>
      </c>
      <c r="X123" s="12" t="s">
        <v>820</v>
      </c>
      <c r="Y123" s="12" t="s">
        <v>156</v>
      </c>
      <c r="Z123" s="12" t="s">
        <v>821</v>
      </c>
      <c r="AC123" s="12" t="s">
        <v>822</v>
      </c>
      <c r="AD123" s="12">
        <v>699</v>
      </c>
      <c r="AE123" s="13"/>
      <c r="AF123" s="13">
        <v>79.95</v>
      </c>
      <c r="AG123" s="12" t="str">
        <f>HYPERLINK("https://doi.org/10.1515/9783110675375")</f>
        <v>https://doi.org/10.1515/9783110675375</v>
      </c>
      <c r="AI123" s="12" t="s">
        <v>49</v>
      </c>
    </row>
    <row r="124" spans="1:35" s="12" customFormat="1">
      <c r="A124" s="12">
        <v>550041</v>
      </c>
      <c r="B124" s="13">
        <v>9783110642490</v>
      </c>
      <c r="C124" s="13">
        <v>9783110642247</v>
      </c>
      <c r="D124" s="13"/>
      <c r="F124" s="12" t="s">
        <v>823</v>
      </c>
      <c r="G124" s="12" t="s">
        <v>824</v>
      </c>
      <c r="H124" s="12" t="s">
        <v>825</v>
      </c>
      <c r="J124" s="12">
        <v>2</v>
      </c>
      <c r="K124" s="12" t="s">
        <v>491</v>
      </c>
      <c r="L124" s="14" t="s">
        <v>394</v>
      </c>
      <c r="M124" s="12" t="s">
        <v>153</v>
      </c>
      <c r="N124" s="15">
        <v>43654</v>
      </c>
      <c r="O124" s="12">
        <v>2019</v>
      </c>
      <c r="P124" s="12" t="s">
        <v>42</v>
      </c>
      <c r="Q124" s="12">
        <v>351</v>
      </c>
      <c r="T124" s="12">
        <v>2417</v>
      </c>
      <c r="U124" s="12" t="s">
        <v>43</v>
      </c>
      <c r="V124" s="12" t="s">
        <v>275</v>
      </c>
      <c r="W124" s="12" t="s">
        <v>275</v>
      </c>
      <c r="X124" s="12" t="s">
        <v>826</v>
      </c>
      <c r="Z124" s="12" t="s">
        <v>827</v>
      </c>
      <c r="AC124" s="12" t="s">
        <v>828</v>
      </c>
      <c r="AD124" s="12">
        <v>139</v>
      </c>
      <c r="AE124" s="13">
        <v>179.95</v>
      </c>
      <c r="AF124" s="13"/>
      <c r="AG124" s="12" t="str">
        <f>HYPERLINK("https://doi.org/10.1515/9783110642490")</f>
        <v>https://doi.org/10.1515/9783110642490</v>
      </c>
      <c r="AI124" s="12" t="s">
        <v>49</v>
      </c>
    </row>
    <row r="125" spans="1:35" s="12" customFormat="1">
      <c r="A125" s="12">
        <v>300498</v>
      </c>
      <c r="B125" s="13">
        <v>9783110302783</v>
      </c>
      <c r="C125" s="13"/>
      <c r="D125" s="13"/>
      <c r="E125" s="12" t="s">
        <v>149</v>
      </c>
      <c r="F125" s="12" t="s">
        <v>150</v>
      </c>
      <c r="H125" s="12" t="s">
        <v>151</v>
      </c>
      <c r="J125" s="12">
        <v>1</v>
      </c>
      <c r="K125" s="12" t="s">
        <v>327</v>
      </c>
      <c r="L125" s="14" t="s">
        <v>829</v>
      </c>
      <c r="M125" s="12" t="s">
        <v>153</v>
      </c>
      <c r="N125" s="15">
        <v>41605</v>
      </c>
      <c r="O125" s="12">
        <v>2014</v>
      </c>
      <c r="P125" s="12" t="s">
        <v>42</v>
      </c>
      <c r="Q125" s="12">
        <v>684</v>
      </c>
      <c r="S125" s="12">
        <v>10</v>
      </c>
      <c r="T125" s="12">
        <v>2417</v>
      </c>
      <c r="U125" s="12" t="s">
        <v>43</v>
      </c>
      <c r="V125" s="12" t="s">
        <v>154</v>
      </c>
      <c r="W125" s="12" t="s">
        <v>154</v>
      </c>
      <c r="X125" s="12" t="s">
        <v>830</v>
      </c>
      <c r="Y125" s="12" t="s">
        <v>156</v>
      </c>
      <c r="Z125" s="12" t="s">
        <v>831</v>
      </c>
      <c r="AC125" s="12" t="s">
        <v>832</v>
      </c>
      <c r="AD125" s="12">
        <v>699</v>
      </c>
      <c r="AE125" s="13"/>
      <c r="AF125" s="13"/>
      <c r="AG125" s="12" t="str">
        <f>HYPERLINK("https://doi.org/10.1515/9783110302783")</f>
        <v>https://doi.org/10.1515/9783110302783</v>
      </c>
      <c r="AI125" s="12" t="s">
        <v>49</v>
      </c>
    </row>
    <row r="126" spans="1:35" s="12" customFormat="1">
      <c r="A126" s="12">
        <v>511943</v>
      </c>
      <c r="B126" s="13">
        <v>9781400830848</v>
      </c>
      <c r="C126" s="13"/>
      <c r="D126" s="13"/>
      <c r="F126" s="12" t="s">
        <v>833</v>
      </c>
      <c r="G126" s="12" t="s">
        <v>834</v>
      </c>
      <c r="H126" s="12" t="s">
        <v>835</v>
      </c>
      <c r="J126" s="12">
        <v>1</v>
      </c>
      <c r="K126" s="12" t="s">
        <v>114</v>
      </c>
      <c r="L126" s="14" t="s">
        <v>836</v>
      </c>
      <c r="M126" s="12" t="s">
        <v>41</v>
      </c>
      <c r="N126" s="15">
        <v>40000</v>
      </c>
      <c r="O126" s="12">
        <v>2005</v>
      </c>
      <c r="P126" s="12" t="s">
        <v>42</v>
      </c>
      <c r="Q126" s="12">
        <v>208</v>
      </c>
      <c r="S126" s="12">
        <v>10</v>
      </c>
      <c r="U126" s="12" t="s">
        <v>43</v>
      </c>
      <c r="V126" s="12" t="s">
        <v>275</v>
      </c>
      <c r="W126" s="12" t="s">
        <v>275</v>
      </c>
      <c r="X126" s="12" t="s">
        <v>837</v>
      </c>
      <c r="Z126" s="12" t="s">
        <v>838</v>
      </c>
      <c r="AB126" s="12" t="s">
        <v>839</v>
      </c>
      <c r="AC126" s="12" t="s">
        <v>840</v>
      </c>
      <c r="AD126" s="12">
        <v>81.95</v>
      </c>
      <c r="AE126" s="13"/>
      <c r="AF126" s="13"/>
      <c r="AG126" s="12" t="str">
        <f>HYPERLINK("https://doi.org/10.1515/9781400830848")</f>
        <v>https://doi.org/10.1515/9781400830848</v>
      </c>
      <c r="AI126" s="12" t="s">
        <v>49</v>
      </c>
    </row>
    <row r="127" spans="1:35" s="12" customFormat="1">
      <c r="A127" s="12">
        <v>529477</v>
      </c>
      <c r="B127" s="13">
        <v>9780231542890</v>
      </c>
      <c r="C127" s="13"/>
      <c r="D127" s="13"/>
      <c r="F127" s="12" t="s">
        <v>841</v>
      </c>
      <c r="G127" s="12" t="s">
        <v>842</v>
      </c>
      <c r="H127" s="12" t="s">
        <v>843</v>
      </c>
      <c r="J127" s="12">
        <v>1</v>
      </c>
      <c r="M127" s="12" t="s">
        <v>477</v>
      </c>
      <c r="N127" s="15">
        <v>42800</v>
      </c>
      <c r="O127" s="12">
        <v>2017</v>
      </c>
      <c r="P127" s="12" t="s">
        <v>42</v>
      </c>
      <c r="Q127" s="12">
        <v>296</v>
      </c>
      <c r="S127" s="12">
        <v>10</v>
      </c>
      <c r="U127" s="12" t="s">
        <v>43</v>
      </c>
      <c r="V127" s="12" t="s">
        <v>44</v>
      </c>
      <c r="W127" s="12" t="s">
        <v>44</v>
      </c>
      <c r="X127" s="12" t="s">
        <v>844</v>
      </c>
      <c r="Z127" s="12" t="s">
        <v>845</v>
      </c>
      <c r="AA127" s="12" t="s">
        <v>846</v>
      </c>
      <c r="AB127" s="12" t="s">
        <v>847</v>
      </c>
      <c r="AC127" s="12" t="s">
        <v>848</v>
      </c>
      <c r="AD127" s="12">
        <v>32.950000000000003</v>
      </c>
      <c r="AE127" s="13"/>
      <c r="AF127" s="13"/>
      <c r="AG127" s="12" t="str">
        <f>HYPERLINK("https://doi.org/10.7312/comi17754")</f>
        <v>https://doi.org/10.7312/comi17754</v>
      </c>
      <c r="AI127" s="12" t="s">
        <v>49</v>
      </c>
    </row>
    <row r="128" spans="1:35" s="12" customFormat="1">
      <c r="A128" s="12">
        <v>508286</v>
      </c>
      <c r="B128" s="13">
        <v>9781400862504</v>
      </c>
      <c r="C128" s="13"/>
      <c r="D128" s="13"/>
      <c r="F128" s="12" t="s">
        <v>849</v>
      </c>
      <c r="H128" s="12" t="s">
        <v>850</v>
      </c>
      <c r="J128" s="12">
        <v>1</v>
      </c>
      <c r="K128" s="12" t="s">
        <v>130</v>
      </c>
      <c r="L128" s="14" t="s">
        <v>851</v>
      </c>
      <c r="M128" s="12" t="s">
        <v>41</v>
      </c>
      <c r="N128" s="15">
        <v>41834</v>
      </c>
      <c r="O128" s="12">
        <v>1992</v>
      </c>
      <c r="P128" s="12" t="s">
        <v>42</v>
      </c>
      <c r="Q128" s="12">
        <v>310</v>
      </c>
      <c r="S128" s="12">
        <v>10</v>
      </c>
      <c r="U128" s="12" t="s">
        <v>43</v>
      </c>
      <c r="V128" s="12" t="s">
        <v>106</v>
      </c>
      <c r="W128" s="12" t="s">
        <v>106</v>
      </c>
      <c r="X128" s="12" t="s">
        <v>852</v>
      </c>
      <c r="Z128" s="12" t="s">
        <v>853</v>
      </c>
      <c r="AB128" s="12" t="s">
        <v>854</v>
      </c>
      <c r="AD128" s="12">
        <v>252.95</v>
      </c>
      <c r="AE128" s="13"/>
      <c r="AF128" s="13"/>
      <c r="AG128" s="12" t="str">
        <f>HYPERLINK("https://doi.org/10.1515/9781400862504")</f>
        <v>https://doi.org/10.1515/9781400862504</v>
      </c>
      <c r="AI128" s="12" t="s">
        <v>49</v>
      </c>
    </row>
    <row r="129" spans="1:35" s="12" customFormat="1">
      <c r="A129" s="12">
        <v>530443</v>
      </c>
      <c r="B129" s="13">
        <v>9783110553116</v>
      </c>
      <c r="C129" s="13"/>
      <c r="D129" s="13">
        <v>9783110553109</v>
      </c>
      <c r="E129" s="12" t="s">
        <v>149</v>
      </c>
      <c r="F129" s="12" t="s">
        <v>855</v>
      </c>
      <c r="H129" s="12" t="s">
        <v>625</v>
      </c>
      <c r="J129" s="12">
        <v>1</v>
      </c>
      <c r="K129" s="12" t="s">
        <v>327</v>
      </c>
      <c r="M129" s="12" t="s">
        <v>153</v>
      </c>
      <c r="N129" s="15">
        <v>42912</v>
      </c>
      <c r="O129" s="12">
        <v>2017</v>
      </c>
      <c r="P129" s="12" t="s">
        <v>42</v>
      </c>
      <c r="Q129" s="12">
        <v>327</v>
      </c>
      <c r="T129" s="12">
        <v>2417</v>
      </c>
      <c r="U129" s="12" t="s">
        <v>43</v>
      </c>
      <c r="V129" s="12" t="s">
        <v>154</v>
      </c>
      <c r="W129" s="12" t="s">
        <v>154</v>
      </c>
      <c r="X129" s="12" t="s">
        <v>627</v>
      </c>
      <c r="Y129" s="12" t="s">
        <v>156</v>
      </c>
      <c r="Z129" s="12" t="s">
        <v>856</v>
      </c>
      <c r="AB129" s="12" t="s">
        <v>629</v>
      </c>
      <c r="AC129" s="12" t="s">
        <v>630</v>
      </c>
      <c r="AD129" s="12">
        <v>699</v>
      </c>
      <c r="AE129" s="13"/>
      <c r="AF129" s="13">
        <v>64.95</v>
      </c>
      <c r="AG129" s="12" t="str">
        <f>HYPERLINK("https://doi.org/10.1515/9783110553116")</f>
        <v>https://doi.org/10.1515/9783110553116</v>
      </c>
      <c r="AI129" s="12" t="s">
        <v>49</v>
      </c>
    </row>
    <row r="130" spans="1:35" s="12" customFormat="1">
      <c r="A130" s="12">
        <v>597261</v>
      </c>
      <c r="B130" s="13">
        <v>9782759822119</v>
      </c>
      <c r="C130" s="13"/>
      <c r="D130" s="13">
        <v>9782759822102</v>
      </c>
      <c r="F130" s="12" t="s">
        <v>857</v>
      </c>
      <c r="H130" s="12" t="s">
        <v>858</v>
      </c>
      <c r="J130" s="12">
        <v>1</v>
      </c>
      <c r="K130" s="12" t="s">
        <v>440</v>
      </c>
      <c r="M130" s="12" t="s">
        <v>441</v>
      </c>
      <c r="N130" s="15">
        <v>44041</v>
      </c>
      <c r="O130" s="12">
        <v>2020</v>
      </c>
      <c r="P130" s="12" t="s">
        <v>42</v>
      </c>
      <c r="Q130" s="12">
        <v>214</v>
      </c>
      <c r="S130" s="12">
        <v>10</v>
      </c>
      <c r="U130" s="12" t="s">
        <v>43</v>
      </c>
      <c r="V130" s="12" t="s">
        <v>44</v>
      </c>
      <c r="W130" s="12" t="s">
        <v>44</v>
      </c>
      <c r="X130" s="12" t="s">
        <v>290</v>
      </c>
      <c r="Z130" s="12" t="s">
        <v>859</v>
      </c>
      <c r="AC130" s="12" t="s">
        <v>860</v>
      </c>
      <c r="AD130" s="12">
        <v>189.57</v>
      </c>
      <c r="AE130" s="13"/>
      <c r="AF130" s="13">
        <v>97.5</v>
      </c>
      <c r="AG130" s="12" t="str">
        <f>HYPERLINK("https://doi.org/10.1051/978-2-7598-2211-9")</f>
        <v>https://doi.org/10.1051/978-2-7598-2211-9</v>
      </c>
      <c r="AI130" s="12" t="s">
        <v>49</v>
      </c>
    </row>
    <row r="131" spans="1:35" s="12" customFormat="1">
      <c r="A131" s="12">
        <v>534197</v>
      </c>
      <c r="B131" s="13">
        <v>9781400888986</v>
      </c>
      <c r="C131" s="13"/>
      <c r="D131" s="13"/>
      <c r="F131" s="12" t="s">
        <v>861</v>
      </c>
      <c r="G131" s="12" t="s">
        <v>77</v>
      </c>
      <c r="H131" s="12" t="s">
        <v>862</v>
      </c>
      <c r="J131" s="12">
        <v>1</v>
      </c>
      <c r="K131" s="12" t="s">
        <v>114</v>
      </c>
      <c r="L131" s="14" t="s">
        <v>863</v>
      </c>
      <c r="M131" s="12" t="s">
        <v>41</v>
      </c>
      <c r="N131" s="15">
        <v>43060</v>
      </c>
      <c r="O131" s="12">
        <v>2018</v>
      </c>
      <c r="P131" s="12" t="s">
        <v>42</v>
      </c>
      <c r="Q131" s="12">
        <v>224</v>
      </c>
      <c r="S131" s="12">
        <v>10</v>
      </c>
      <c r="U131" s="12" t="s">
        <v>43</v>
      </c>
      <c r="V131" s="12" t="s">
        <v>44</v>
      </c>
      <c r="W131" s="12" t="s">
        <v>44</v>
      </c>
      <c r="X131" s="12" t="s">
        <v>864</v>
      </c>
      <c r="Z131" s="12" t="s">
        <v>865</v>
      </c>
      <c r="AB131" s="12" t="s">
        <v>866</v>
      </c>
      <c r="AC131" s="12" t="s">
        <v>867</v>
      </c>
      <c r="AD131" s="12">
        <v>61.95</v>
      </c>
      <c r="AE131" s="13"/>
      <c r="AF131" s="13"/>
      <c r="AG131" s="12" t="str">
        <f>HYPERLINK("https://doi.org/10.1515/9781400888986?locatt=mode:legacy")</f>
        <v>https://doi.org/10.1515/9781400888986?locatt=mode:legacy</v>
      </c>
      <c r="AI131" s="12" t="s">
        <v>49</v>
      </c>
    </row>
    <row r="132" spans="1:35" s="12" customFormat="1">
      <c r="A132" s="12">
        <v>572524</v>
      </c>
      <c r="B132" s="13">
        <v>9780300227604</v>
      </c>
      <c r="C132" s="13"/>
      <c r="D132" s="13"/>
      <c r="F132" s="12" t="s">
        <v>868</v>
      </c>
      <c r="G132" s="12" t="s">
        <v>869</v>
      </c>
      <c r="H132" s="12" t="s">
        <v>870</v>
      </c>
      <c r="J132" s="12">
        <v>1</v>
      </c>
      <c r="M132" s="12" t="s">
        <v>179</v>
      </c>
      <c r="N132" s="15">
        <v>42801</v>
      </c>
      <c r="O132" s="12">
        <v>2017</v>
      </c>
      <c r="P132" s="12" t="s">
        <v>42</v>
      </c>
      <c r="Q132" s="12">
        <v>224</v>
      </c>
      <c r="S132" s="12">
        <v>10</v>
      </c>
      <c r="U132" s="12" t="s">
        <v>43</v>
      </c>
      <c r="V132" s="12" t="s">
        <v>44</v>
      </c>
      <c r="W132" s="12" t="s">
        <v>44</v>
      </c>
      <c r="X132" s="12" t="s">
        <v>871</v>
      </c>
      <c r="Z132" s="12" t="s">
        <v>872</v>
      </c>
      <c r="AC132" s="12" t="s">
        <v>873</v>
      </c>
      <c r="AD132" s="12">
        <v>48.95</v>
      </c>
      <c r="AE132" s="13"/>
      <c r="AF132" s="13"/>
      <c r="AG132" s="12" t="str">
        <f>HYPERLINK("https://doi.org/10.12987/9780300227604")</f>
        <v>https://doi.org/10.12987/9780300227604</v>
      </c>
      <c r="AI132" s="12" t="s">
        <v>49</v>
      </c>
    </row>
    <row r="133" spans="1:35" s="12" customFormat="1">
      <c r="A133" s="12">
        <v>524915</v>
      </c>
      <c r="B133" s="13">
        <v>9781400880058</v>
      </c>
      <c r="C133" s="13"/>
      <c r="D133" s="13"/>
      <c r="F133" s="12" t="s">
        <v>874</v>
      </c>
      <c r="H133" s="12" t="s">
        <v>875</v>
      </c>
      <c r="J133" s="12">
        <v>1</v>
      </c>
      <c r="M133" s="12" t="s">
        <v>41</v>
      </c>
      <c r="N133" s="15">
        <v>42311</v>
      </c>
      <c r="O133" s="12">
        <v>2004</v>
      </c>
      <c r="P133" s="12" t="s">
        <v>42</v>
      </c>
      <c r="Q133" s="12">
        <v>200</v>
      </c>
      <c r="S133" s="12">
        <v>10</v>
      </c>
      <c r="U133" s="12" t="s">
        <v>43</v>
      </c>
      <c r="V133" s="12" t="s">
        <v>54</v>
      </c>
      <c r="W133" s="12" t="s">
        <v>54</v>
      </c>
      <c r="X133" s="12" t="s">
        <v>132</v>
      </c>
      <c r="Z133" s="12" t="s">
        <v>876</v>
      </c>
      <c r="AB133" s="12" t="s">
        <v>877</v>
      </c>
      <c r="AC133" s="12" t="s">
        <v>878</v>
      </c>
      <c r="AD133" s="12">
        <v>171.95</v>
      </c>
      <c r="AE133" s="13"/>
      <c r="AF133" s="13"/>
      <c r="AG133" s="12" t="str">
        <f>HYPERLINK("https://doi.org/10.1515/9781400880058")</f>
        <v>https://doi.org/10.1515/9781400880058</v>
      </c>
      <c r="AI133" s="12" t="s">
        <v>49</v>
      </c>
    </row>
    <row r="134" spans="1:35" s="12" customFormat="1">
      <c r="A134" s="12">
        <v>535116</v>
      </c>
      <c r="B134" s="13">
        <v>9783110583496</v>
      </c>
      <c r="C134" s="13">
        <v>9783110582000</v>
      </c>
      <c r="D134" s="13"/>
      <c r="F134" s="12" t="s">
        <v>879</v>
      </c>
      <c r="G134" s="12" t="s">
        <v>880</v>
      </c>
      <c r="I134" s="12" t="s">
        <v>881</v>
      </c>
      <c r="J134" s="12">
        <v>1</v>
      </c>
      <c r="M134" s="12" t="s">
        <v>153</v>
      </c>
      <c r="N134" s="15">
        <v>43654</v>
      </c>
      <c r="O134" s="12">
        <v>2019</v>
      </c>
      <c r="P134" s="12" t="s">
        <v>42</v>
      </c>
      <c r="Q134" s="12">
        <v>264</v>
      </c>
      <c r="R134" s="12">
        <v>50</v>
      </c>
      <c r="T134" s="12">
        <v>2417</v>
      </c>
      <c r="U134" s="12" t="s">
        <v>43</v>
      </c>
      <c r="V134" s="12" t="s">
        <v>154</v>
      </c>
      <c r="W134" s="12" t="s">
        <v>154</v>
      </c>
      <c r="X134" s="12" t="s">
        <v>882</v>
      </c>
      <c r="Z134" s="12" t="s">
        <v>883</v>
      </c>
      <c r="AB134" s="12" t="s">
        <v>884</v>
      </c>
      <c r="AC134" s="12" t="s">
        <v>885</v>
      </c>
      <c r="AD134" s="12">
        <v>139</v>
      </c>
      <c r="AE134" s="13">
        <v>139.94999999999999</v>
      </c>
      <c r="AF134" s="13"/>
      <c r="AG134" s="12" t="str">
        <f>HYPERLINK("https://doi.org/10.1515/9783110583496")</f>
        <v>https://doi.org/10.1515/9783110583496</v>
      </c>
      <c r="AI134" s="12" t="s">
        <v>49</v>
      </c>
    </row>
    <row r="135" spans="1:35" s="12" customFormat="1">
      <c r="A135" s="12">
        <v>547629</v>
      </c>
      <c r="B135" s="13">
        <v>9783110639001</v>
      </c>
      <c r="C135" s="13"/>
      <c r="D135" s="13">
        <v>9783110638875</v>
      </c>
      <c r="E135" s="12" t="s">
        <v>149</v>
      </c>
      <c r="F135" s="12" t="s">
        <v>749</v>
      </c>
      <c r="H135" s="12" t="s">
        <v>750</v>
      </c>
      <c r="J135" s="12">
        <v>1</v>
      </c>
      <c r="K135" s="12" t="s">
        <v>327</v>
      </c>
      <c r="M135" s="12" t="s">
        <v>153</v>
      </c>
      <c r="N135" s="15">
        <v>44326</v>
      </c>
      <c r="O135" s="12">
        <v>2021</v>
      </c>
      <c r="P135" s="12" t="s">
        <v>42</v>
      </c>
      <c r="Q135" s="12">
        <v>412</v>
      </c>
      <c r="T135" s="12">
        <v>2417</v>
      </c>
      <c r="U135" s="12" t="s">
        <v>43</v>
      </c>
      <c r="V135" s="12" t="s">
        <v>154</v>
      </c>
      <c r="W135" s="12" t="s">
        <v>154</v>
      </c>
      <c r="X135" s="12" t="s">
        <v>886</v>
      </c>
      <c r="Y135" s="12" t="s">
        <v>156</v>
      </c>
      <c r="Z135" s="12" t="s">
        <v>887</v>
      </c>
      <c r="AC135" s="12" t="s">
        <v>756</v>
      </c>
      <c r="AD135" s="12">
        <v>699</v>
      </c>
      <c r="AE135" s="13"/>
      <c r="AF135" s="13">
        <v>79.95</v>
      </c>
      <c r="AG135" s="12" t="str">
        <f>HYPERLINK("https://doi.org/10.1515/9783110639001")</f>
        <v>https://doi.org/10.1515/9783110639001</v>
      </c>
      <c r="AI135" s="12" t="s">
        <v>49</v>
      </c>
    </row>
    <row r="136" spans="1:35" s="12" customFormat="1">
      <c r="A136" s="12">
        <v>521911</v>
      </c>
      <c r="B136" s="13">
        <v>9781400882694</v>
      </c>
      <c r="C136" s="13"/>
      <c r="D136" s="13"/>
      <c r="F136" s="12" t="s">
        <v>888</v>
      </c>
      <c r="G136" s="12" t="s">
        <v>889</v>
      </c>
      <c r="H136" s="12" t="s">
        <v>890</v>
      </c>
      <c r="J136" s="12">
        <v>1</v>
      </c>
      <c r="K136" s="12" t="s">
        <v>80</v>
      </c>
      <c r="L136" s="14" t="s">
        <v>891</v>
      </c>
      <c r="M136" s="12" t="s">
        <v>41</v>
      </c>
      <c r="N136" s="15">
        <v>42431</v>
      </c>
      <c r="O136" s="12">
        <v>2001</v>
      </c>
      <c r="P136" s="12" t="s">
        <v>42</v>
      </c>
      <c r="Q136" s="12">
        <v>216</v>
      </c>
      <c r="S136" s="12">
        <v>10</v>
      </c>
      <c r="U136" s="12" t="s">
        <v>43</v>
      </c>
      <c r="V136" s="12" t="s">
        <v>44</v>
      </c>
      <c r="W136" s="12" t="s">
        <v>44</v>
      </c>
      <c r="X136" s="12" t="s">
        <v>45</v>
      </c>
      <c r="Z136" s="12" t="s">
        <v>892</v>
      </c>
      <c r="AC136" s="12" t="s">
        <v>893</v>
      </c>
      <c r="AD136" s="12">
        <v>130.94999999999999</v>
      </c>
      <c r="AE136" s="13"/>
      <c r="AF136" s="13"/>
      <c r="AG136" s="12" t="str">
        <f>HYPERLINK("https://doi.org/10.1515/9781400882694")</f>
        <v>https://doi.org/10.1515/9781400882694</v>
      </c>
      <c r="AI136" s="12" t="s">
        <v>49</v>
      </c>
    </row>
    <row r="137" spans="1:35" s="12" customFormat="1">
      <c r="A137" s="12">
        <v>530729</v>
      </c>
      <c r="B137" s="13">
        <v>9780824865672</v>
      </c>
      <c r="C137" s="13"/>
      <c r="D137" s="13"/>
      <c r="F137" s="12" t="s">
        <v>894</v>
      </c>
      <c r="G137" s="12" t="s">
        <v>895</v>
      </c>
      <c r="H137" s="12" t="s">
        <v>896</v>
      </c>
      <c r="I137" s="12" t="s">
        <v>896</v>
      </c>
      <c r="J137" s="12">
        <v>1</v>
      </c>
      <c r="K137" s="12" t="s">
        <v>897</v>
      </c>
      <c r="L137" s="14" t="s">
        <v>619</v>
      </c>
      <c r="M137" s="12" t="s">
        <v>739</v>
      </c>
      <c r="N137" s="15">
        <v>37680</v>
      </c>
      <c r="O137" s="12">
        <v>2010</v>
      </c>
      <c r="P137" s="12" t="s">
        <v>42</v>
      </c>
      <c r="Q137" s="12">
        <v>778</v>
      </c>
      <c r="S137" s="12">
        <v>10</v>
      </c>
      <c r="U137" s="12" t="s">
        <v>43</v>
      </c>
      <c r="V137" s="12" t="s">
        <v>44</v>
      </c>
      <c r="W137" s="12" t="s">
        <v>44</v>
      </c>
      <c r="X137" s="12" t="s">
        <v>898</v>
      </c>
      <c r="Z137" s="12" t="s">
        <v>899</v>
      </c>
      <c r="AC137" s="12" t="s">
        <v>900</v>
      </c>
      <c r="AD137" s="12">
        <v>129.94999999999999</v>
      </c>
      <c r="AE137" s="13"/>
      <c r="AF137" s="13"/>
      <c r="AG137" s="12" t="str">
        <f>HYPERLINK("https://doi.org/10.1515/9780824865672")</f>
        <v>https://doi.org/10.1515/9780824865672</v>
      </c>
      <c r="AI137" s="12" t="s">
        <v>49</v>
      </c>
    </row>
    <row r="138" spans="1:35" s="12" customFormat="1">
      <c r="A138" s="12">
        <v>506951</v>
      </c>
      <c r="B138" s="13">
        <v>9781400835591</v>
      </c>
      <c r="C138" s="13"/>
      <c r="D138" s="13"/>
      <c r="F138" s="12" t="s">
        <v>901</v>
      </c>
      <c r="G138" s="12" t="s">
        <v>902</v>
      </c>
      <c r="H138" s="12" t="s">
        <v>903</v>
      </c>
      <c r="J138" s="12">
        <v>1</v>
      </c>
      <c r="M138" s="12" t="s">
        <v>41</v>
      </c>
      <c r="N138" s="15">
        <v>40149</v>
      </c>
      <c r="O138" s="12">
        <v>2008</v>
      </c>
      <c r="P138" s="12" t="s">
        <v>42</v>
      </c>
      <c r="Q138" s="12">
        <v>392</v>
      </c>
      <c r="S138" s="12">
        <v>10</v>
      </c>
      <c r="U138" s="12" t="s">
        <v>43</v>
      </c>
      <c r="V138" s="12" t="s">
        <v>54</v>
      </c>
      <c r="W138" s="12" t="s">
        <v>54</v>
      </c>
      <c r="X138" s="12" t="s">
        <v>904</v>
      </c>
      <c r="Z138" s="12" t="s">
        <v>905</v>
      </c>
      <c r="AB138" s="12" t="s">
        <v>906</v>
      </c>
      <c r="AC138" s="12" t="s">
        <v>907</v>
      </c>
      <c r="AD138" s="12">
        <v>106.95</v>
      </c>
      <c r="AE138" s="13"/>
      <c r="AF138" s="13"/>
      <c r="AG138" s="12" t="str">
        <f>HYPERLINK("https://doi.org/10.1515/9781400835591")</f>
        <v>https://doi.org/10.1515/9781400835591</v>
      </c>
      <c r="AI138" s="12" t="s">
        <v>49</v>
      </c>
    </row>
    <row r="139" spans="1:35" s="12" customFormat="1">
      <c r="A139" s="12">
        <v>516694</v>
      </c>
      <c r="B139" s="13">
        <v>9781400865765</v>
      </c>
      <c r="C139" s="13"/>
      <c r="D139" s="13"/>
      <c r="F139" s="12" t="s">
        <v>908</v>
      </c>
      <c r="G139" s="12" t="s">
        <v>909</v>
      </c>
      <c r="H139" s="12" t="s">
        <v>910</v>
      </c>
      <c r="J139" s="12">
        <v>1</v>
      </c>
      <c r="M139" s="12" t="s">
        <v>41</v>
      </c>
      <c r="N139" s="15">
        <v>42157</v>
      </c>
      <c r="O139" s="12">
        <v>2015</v>
      </c>
      <c r="P139" s="12" t="s">
        <v>42</v>
      </c>
      <c r="Q139" s="12">
        <v>264</v>
      </c>
      <c r="S139" s="12">
        <v>10</v>
      </c>
      <c r="U139" s="12" t="s">
        <v>43</v>
      </c>
      <c r="V139" s="12" t="s">
        <v>71</v>
      </c>
      <c r="W139" s="12" t="s">
        <v>71</v>
      </c>
      <c r="X139" s="12" t="s">
        <v>171</v>
      </c>
      <c r="Z139" s="12" t="s">
        <v>911</v>
      </c>
      <c r="AB139" s="12" t="s">
        <v>912</v>
      </c>
      <c r="AC139" s="12" t="s">
        <v>913</v>
      </c>
      <c r="AD139" s="12">
        <v>61.95</v>
      </c>
      <c r="AE139" s="13"/>
      <c r="AF139" s="13"/>
      <c r="AG139" s="12" t="str">
        <f>HYPERLINK("https://doi.org/10.1515/9781400865765")</f>
        <v>https://doi.org/10.1515/9781400865765</v>
      </c>
      <c r="AI139" s="12" t="s">
        <v>49</v>
      </c>
    </row>
    <row r="140" spans="1:35" s="12" customFormat="1">
      <c r="A140" s="12">
        <v>563072</v>
      </c>
      <c r="B140" s="13">
        <v>9781400883806</v>
      </c>
      <c r="C140" s="13"/>
      <c r="D140" s="13"/>
      <c r="F140" s="12" t="s">
        <v>914</v>
      </c>
      <c r="G140" s="12" t="s">
        <v>915</v>
      </c>
      <c r="H140" s="12" t="s">
        <v>916</v>
      </c>
      <c r="J140" s="12">
        <v>1</v>
      </c>
      <c r="K140" s="12" t="s">
        <v>114</v>
      </c>
      <c r="L140" s="14" t="s">
        <v>917</v>
      </c>
      <c r="M140" s="12" t="s">
        <v>41</v>
      </c>
      <c r="N140" s="15">
        <v>42626</v>
      </c>
      <c r="O140" s="12">
        <v>2017</v>
      </c>
      <c r="P140" s="12" t="s">
        <v>42</v>
      </c>
      <c r="Q140" s="12">
        <v>304</v>
      </c>
      <c r="S140" s="12">
        <v>10</v>
      </c>
      <c r="U140" s="12" t="s">
        <v>43</v>
      </c>
      <c r="V140" s="12" t="s">
        <v>44</v>
      </c>
      <c r="W140" s="12" t="s">
        <v>44</v>
      </c>
      <c r="X140" s="12" t="s">
        <v>918</v>
      </c>
      <c r="Z140" s="12" t="s">
        <v>919</v>
      </c>
      <c r="AB140" s="12" t="s">
        <v>920</v>
      </c>
      <c r="AC140" s="12" t="s">
        <v>921</v>
      </c>
      <c r="AD140" s="12">
        <v>68.95</v>
      </c>
      <c r="AE140" s="13"/>
      <c r="AF140" s="13"/>
      <c r="AG140" s="12" t="str">
        <f>HYPERLINK("https://doi.org/10.1515/9781400883806")</f>
        <v>https://doi.org/10.1515/9781400883806</v>
      </c>
      <c r="AI140" s="12" t="s">
        <v>49</v>
      </c>
    </row>
    <row r="141" spans="1:35" s="12" customFormat="1">
      <c r="A141" s="12">
        <v>542604</v>
      </c>
      <c r="B141" s="13">
        <v>9780691188560</v>
      </c>
      <c r="C141" s="13"/>
      <c r="D141" s="13"/>
      <c r="F141" s="12" t="s">
        <v>922</v>
      </c>
      <c r="I141" s="12" t="s">
        <v>923</v>
      </c>
      <c r="J141" s="12">
        <v>1</v>
      </c>
      <c r="K141" s="12" t="s">
        <v>39</v>
      </c>
      <c r="L141" s="14" t="s">
        <v>924</v>
      </c>
      <c r="M141" s="12" t="s">
        <v>41</v>
      </c>
      <c r="N141" s="15">
        <v>43256</v>
      </c>
      <c r="O141" s="12">
        <v>1997</v>
      </c>
      <c r="P141" s="12" t="s">
        <v>42</v>
      </c>
      <c r="S141" s="12">
        <v>10</v>
      </c>
      <c r="U141" s="12" t="s">
        <v>43</v>
      </c>
      <c r="V141" s="12" t="s">
        <v>44</v>
      </c>
      <c r="W141" s="12" t="s">
        <v>44</v>
      </c>
      <c r="X141" s="12" t="s">
        <v>45</v>
      </c>
      <c r="Z141" s="12" t="s">
        <v>925</v>
      </c>
      <c r="AB141" s="12" t="s">
        <v>926</v>
      </c>
      <c r="AC141" s="12" t="s">
        <v>927</v>
      </c>
      <c r="AD141" s="12">
        <v>135.94999999999999</v>
      </c>
      <c r="AE141" s="13"/>
      <c r="AF141" s="13"/>
      <c r="AG141" s="12" t="str">
        <f>HYPERLINK("https://doi.org/10.1515/9780691188560")</f>
        <v>https://doi.org/10.1515/9780691188560</v>
      </c>
      <c r="AI141" s="12" t="s">
        <v>49</v>
      </c>
    </row>
    <row r="142" spans="1:35" s="12" customFormat="1">
      <c r="A142" s="12">
        <v>522796</v>
      </c>
      <c r="B142" s="13">
        <v>9783110492132</v>
      </c>
      <c r="C142" s="13">
        <v>9783110490886</v>
      </c>
      <c r="D142" s="13"/>
      <c r="F142" s="12" t="s">
        <v>380</v>
      </c>
      <c r="H142" s="12" t="s">
        <v>928</v>
      </c>
      <c r="J142" s="12">
        <v>1</v>
      </c>
      <c r="K142" s="12" t="s">
        <v>704</v>
      </c>
      <c r="L142" s="14" t="s">
        <v>929</v>
      </c>
      <c r="M142" s="12" t="s">
        <v>153</v>
      </c>
      <c r="N142" s="15">
        <v>43409</v>
      </c>
      <c r="O142" s="12">
        <v>2019</v>
      </c>
      <c r="P142" s="12" t="s">
        <v>42</v>
      </c>
      <c r="Q142" s="12">
        <v>251</v>
      </c>
      <c r="R142" s="12">
        <v>20</v>
      </c>
      <c r="T142" s="12">
        <v>2417</v>
      </c>
      <c r="U142" s="12" t="s">
        <v>43</v>
      </c>
      <c r="V142" s="12" t="s">
        <v>696</v>
      </c>
      <c r="W142" s="12" t="s">
        <v>696</v>
      </c>
      <c r="X142" s="12" t="s">
        <v>930</v>
      </c>
      <c r="Z142" s="12" t="s">
        <v>931</v>
      </c>
      <c r="AC142" s="12" t="s">
        <v>932</v>
      </c>
      <c r="AD142" s="12">
        <v>139</v>
      </c>
      <c r="AE142" s="13">
        <v>119.95</v>
      </c>
      <c r="AF142" s="13"/>
      <c r="AG142" s="12" t="str">
        <f>HYPERLINK("https://doi.org/10.1515/9783110492132")</f>
        <v>https://doi.org/10.1515/9783110492132</v>
      </c>
      <c r="AI142" s="12" t="s">
        <v>49</v>
      </c>
    </row>
    <row r="143" spans="1:35" s="12" customFormat="1">
      <c r="A143" s="12">
        <v>580282</v>
      </c>
      <c r="B143" s="13">
        <v>9780691206738</v>
      </c>
      <c r="C143" s="13"/>
      <c r="D143" s="13"/>
      <c r="F143" s="12" t="s">
        <v>380</v>
      </c>
      <c r="H143" s="12" t="s">
        <v>228</v>
      </c>
      <c r="J143" s="12">
        <v>1</v>
      </c>
      <c r="M143" s="12" t="s">
        <v>41</v>
      </c>
      <c r="N143" s="15">
        <v>44089</v>
      </c>
      <c r="O143" s="12">
        <v>1992</v>
      </c>
      <c r="P143" s="12" t="s">
        <v>42</v>
      </c>
      <c r="Q143" s="12">
        <v>448</v>
      </c>
      <c r="S143" s="12">
        <v>10</v>
      </c>
      <c r="U143" s="12" t="s">
        <v>43</v>
      </c>
      <c r="V143" s="12" t="s">
        <v>82</v>
      </c>
      <c r="W143" s="12" t="s">
        <v>82</v>
      </c>
      <c r="X143" s="12" t="s">
        <v>116</v>
      </c>
      <c r="Z143" s="12" t="s">
        <v>933</v>
      </c>
      <c r="AB143" s="12" t="s">
        <v>934</v>
      </c>
      <c r="AC143" s="12" t="s">
        <v>232</v>
      </c>
      <c r="AD143" s="12">
        <v>212.95</v>
      </c>
      <c r="AE143" s="13"/>
      <c r="AF143" s="13"/>
      <c r="AG143" s="12" t="str">
        <f>HYPERLINK("https://doi.org/10.1515/9780691206738")</f>
        <v>https://doi.org/10.1515/9780691206738</v>
      </c>
      <c r="AI143" s="12" t="s">
        <v>49</v>
      </c>
    </row>
    <row r="144" spans="1:35" s="12" customFormat="1">
      <c r="A144" s="12">
        <v>526599</v>
      </c>
      <c r="B144" s="13">
        <v>9781400885428</v>
      </c>
      <c r="C144" s="13"/>
      <c r="D144" s="13"/>
      <c r="F144" s="12" t="s">
        <v>935</v>
      </c>
      <c r="G144" s="12" t="s">
        <v>936</v>
      </c>
      <c r="H144" s="12" t="s">
        <v>937</v>
      </c>
      <c r="J144" s="12">
        <v>1</v>
      </c>
      <c r="K144" s="12" t="s">
        <v>938</v>
      </c>
      <c r="L144" s="14" t="s">
        <v>939</v>
      </c>
      <c r="M144" s="12" t="s">
        <v>41</v>
      </c>
      <c r="N144" s="15">
        <v>42787</v>
      </c>
      <c r="O144" s="12">
        <v>2017</v>
      </c>
      <c r="P144" s="12" t="s">
        <v>42</v>
      </c>
      <c r="Q144" s="12">
        <v>216</v>
      </c>
      <c r="S144" s="12">
        <v>10</v>
      </c>
      <c r="U144" s="12" t="s">
        <v>43</v>
      </c>
      <c r="V144" s="12" t="s">
        <v>275</v>
      </c>
      <c r="W144" s="12" t="s">
        <v>275</v>
      </c>
      <c r="X144" s="12" t="s">
        <v>940</v>
      </c>
      <c r="Z144" s="12" t="s">
        <v>941</v>
      </c>
      <c r="AC144" s="12" t="s">
        <v>942</v>
      </c>
      <c r="AD144" s="12">
        <v>285.95</v>
      </c>
      <c r="AE144" s="13"/>
      <c r="AF144" s="13"/>
      <c r="AG144" s="12" t="str">
        <f>HYPERLINK("https://doi.org/10.1515/9781400885428")</f>
        <v>https://doi.org/10.1515/9781400885428</v>
      </c>
      <c r="AI144" s="12" t="s">
        <v>49</v>
      </c>
    </row>
    <row r="145" spans="1:35" s="12" customFormat="1">
      <c r="A145" s="12">
        <v>522321</v>
      </c>
      <c r="B145" s="13">
        <v>9781400877775</v>
      </c>
      <c r="C145" s="13"/>
      <c r="D145" s="13"/>
      <c r="F145" s="12" t="s">
        <v>943</v>
      </c>
      <c r="H145" s="12" t="s">
        <v>944</v>
      </c>
      <c r="J145" s="12">
        <v>1</v>
      </c>
      <c r="K145" s="12" t="s">
        <v>334</v>
      </c>
      <c r="L145" s="14" t="s">
        <v>945</v>
      </c>
      <c r="M145" s="12" t="s">
        <v>41</v>
      </c>
      <c r="N145" s="15">
        <v>42346</v>
      </c>
      <c r="O145" s="12">
        <v>1960</v>
      </c>
      <c r="P145" s="12" t="s">
        <v>42</v>
      </c>
      <c r="Q145" s="12">
        <v>202</v>
      </c>
      <c r="S145" s="12">
        <v>10</v>
      </c>
      <c r="U145" s="12" t="s">
        <v>43</v>
      </c>
      <c r="V145" s="12" t="s">
        <v>517</v>
      </c>
      <c r="W145" s="12" t="s">
        <v>517</v>
      </c>
      <c r="X145" s="12" t="s">
        <v>946</v>
      </c>
      <c r="Z145" s="12" t="s">
        <v>947</v>
      </c>
      <c r="AD145" s="12">
        <v>166.95</v>
      </c>
      <c r="AE145" s="13"/>
      <c r="AF145" s="13"/>
      <c r="AG145" s="12" t="str">
        <f>HYPERLINK("https://doi.org/10.1515/9781400877775")</f>
        <v>https://doi.org/10.1515/9781400877775</v>
      </c>
      <c r="AI145" s="12" t="s">
        <v>49</v>
      </c>
    </row>
    <row r="146" spans="1:35" s="12" customFormat="1">
      <c r="A146" s="12">
        <v>528867</v>
      </c>
      <c r="B146" s="13">
        <v>9783110544442</v>
      </c>
      <c r="C146" s="13">
        <v>9783110542790</v>
      </c>
      <c r="D146" s="13"/>
      <c r="F146" s="12" t="s">
        <v>948</v>
      </c>
      <c r="H146" s="12" t="s">
        <v>949</v>
      </c>
      <c r="J146" s="12">
        <v>1</v>
      </c>
      <c r="K146" s="12" t="s">
        <v>704</v>
      </c>
      <c r="L146" s="14" t="s">
        <v>503</v>
      </c>
      <c r="M146" s="12" t="s">
        <v>153</v>
      </c>
      <c r="N146" s="15">
        <v>43437</v>
      </c>
      <c r="O146" s="12">
        <v>2019</v>
      </c>
      <c r="P146" s="12" t="s">
        <v>42</v>
      </c>
      <c r="Q146" s="12">
        <v>526</v>
      </c>
      <c r="R146" s="12">
        <v>170</v>
      </c>
      <c r="T146" s="12">
        <v>2417</v>
      </c>
      <c r="U146" s="12" t="s">
        <v>43</v>
      </c>
      <c r="V146" s="12" t="s">
        <v>275</v>
      </c>
      <c r="W146" s="12" t="s">
        <v>275</v>
      </c>
      <c r="X146" s="12" t="s">
        <v>950</v>
      </c>
      <c r="Z146" s="12" t="s">
        <v>951</v>
      </c>
      <c r="AA146" s="12" t="s">
        <v>952</v>
      </c>
      <c r="AC146" s="12" t="s">
        <v>953</v>
      </c>
      <c r="AD146" s="12">
        <v>139</v>
      </c>
      <c r="AE146" s="13">
        <v>144.94999999999999</v>
      </c>
      <c r="AF146" s="13"/>
      <c r="AG146" s="12" t="str">
        <f>HYPERLINK("https://doi.org/10.1515/9783110544442")</f>
        <v>https://doi.org/10.1515/9783110544442</v>
      </c>
      <c r="AI146" s="12" t="s">
        <v>49</v>
      </c>
    </row>
    <row r="147" spans="1:35" s="12" customFormat="1">
      <c r="A147" s="12">
        <v>506467</v>
      </c>
      <c r="B147" s="13">
        <v>9781400831098</v>
      </c>
      <c r="C147" s="13"/>
      <c r="D147" s="13"/>
      <c r="F147" s="12" t="s">
        <v>954</v>
      </c>
      <c r="H147" s="12" t="s">
        <v>955</v>
      </c>
      <c r="J147" s="12">
        <v>1</v>
      </c>
      <c r="M147" s="12" t="s">
        <v>41</v>
      </c>
      <c r="N147" s="15">
        <v>40041</v>
      </c>
      <c r="O147" s="12">
        <v>2001</v>
      </c>
      <c r="P147" s="12" t="s">
        <v>42</v>
      </c>
      <c r="Q147" s="12">
        <v>216</v>
      </c>
      <c r="S147" s="12">
        <v>10</v>
      </c>
      <c r="U147" s="12" t="s">
        <v>43</v>
      </c>
      <c r="V147" s="12" t="s">
        <v>44</v>
      </c>
      <c r="W147" s="12" t="s">
        <v>44</v>
      </c>
      <c r="X147" s="12" t="s">
        <v>208</v>
      </c>
      <c r="Z147" s="12" t="s">
        <v>956</v>
      </c>
      <c r="AB147" s="12" t="s">
        <v>957</v>
      </c>
      <c r="AC147" s="12" t="s">
        <v>958</v>
      </c>
      <c r="AD147" s="12">
        <v>163.95</v>
      </c>
      <c r="AE147" s="13"/>
      <c r="AF147" s="13"/>
      <c r="AG147" s="12" t="str">
        <f>HYPERLINK("https://doi.org/10.1515/9781400831098")</f>
        <v>https://doi.org/10.1515/9781400831098</v>
      </c>
      <c r="AI147" s="12" t="s">
        <v>49</v>
      </c>
    </row>
    <row r="148" spans="1:35" s="12" customFormat="1">
      <c r="A148" s="12">
        <v>512629</v>
      </c>
      <c r="B148" s="13">
        <v>9781400868773</v>
      </c>
      <c r="C148" s="13"/>
      <c r="D148" s="13"/>
      <c r="F148" s="12" t="s">
        <v>959</v>
      </c>
      <c r="H148" s="12" t="s">
        <v>228</v>
      </c>
      <c r="J148" s="12">
        <v>1</v>
      </c>
      <c r="K148" s="12" t="s">
        <v>130</v>
      </c>
      <c r="L148" s="14" t="s">
        <v>409</v>
      </c>
      <c r="M148" s="12" t="s">
        <v>41</v>
      </c>
      <c r="N148" s="15">
        <v>42071</v>
      </c>
      <c r="O148" s="12">
        <v>1972</v>
      </c>
      <c r="P148" s="12" t="s">
        <v>42</v>
      </c>
      <c r="Q148" s="12">
        <v>300</v>
      </c>
      <c r="S148" s="12">
        <v>10</v>
      </c>
      <c r="U148" s="12" t="s">
        <v>43</v>
      </c>
      <c r="V148" s="12" t="s">
        <v>54</v>
      </c>
      <c r="W148" s="12" t="s">
        <v>54</v>
      </c>
      <c r="X148" s="12" t="s">
        <v>132</v>
      </c>
      <c r="Z148" s="12" t="s">
        <v>960</v>
      </c>
      <c r="AB148" s="12" t="s">
        <v>231</v>
      </c>
      <c r="AC148" s="12" t="s">
        <v>961</v>
      </c>
      <c r="AD148" s="12">
        <v>244.95</v>
      </c>
      <c r="AE148" s="13"/>
      <c r="AF148" s="13"/>
      <c r="AG148" s="12" t="str">
        <f>HYPERLINK("https://doi.org/10.1515/9781400868773")</f>
        <v>https://doi.org/10.1515/9781400868773</v>
      </c>
      <c r="AI148" s="12" t="s">
        <v>49</v>
      </c>
    </row>
    <row r="149" spans="1:35" s="12" customFormat="1">
      <c r="A149" s="12">
        <v>563069</v>
      </c>
      <c r="B149" s="13">
        <v>9780691191966</v>
      </c>
      <c r="C149" s="13"/>
      <c r="D149" s="13"/>
      <c r="F149" s="12" t="s">
        <v>962</v>
      </c>
      <c r="G149" s="12" t="s">
        <v>963</v>
      </c>
      <c r="H149" s="12" t="s">
        <v>964</v>
      </c>
      <c r="J149" s="12">
        <v>1</v>
      </c>
      <c r="M149" s="12" t="s">
        <v>41</v>
      </c>
      <c r="N149" s="15">
        <v>43641</v>
      </c>
      <c r="O149" s="12">
        <v>2019</v>
      </c>
      <c r="P149" s="12" t="s">
        <v>42</v>
      </c>
      <c r="Q149" s="12">
        <v>304</v>
      </c>
      <c r="S149" s="12">
        <v>10</v>
      </c>
      <c r="U149" s="12" t="s">
        <v>43</v>
      </c>
      <c r="V149" s="12" t="s">
        <v>44</v>
      </c>
      <c r="W149" s="12" t="s">
        <v>44</v>
      </c>
      <c r="X149" s="12" t="s">
        <v>965</v>
      </c>
      <c r="Z149" s="12" t="s">
        <v>966</v>
      </c>
      <c r="AB149" s="12" t="s">
        <v>967</v>
      </c>
      <c r="AC149" s="12" t="s">
        <v>968</v>
      </c>
      <c r="AD149" s="12">
        <v>57.95</v>
      </c>
      <c r="AE149" s="13"/>
      <c r="AF149" s="13"/>
      <c r="AG149" s="12" t="str">
        <f>HYPERLINK("https://doi.org/10.1515/9780691191966")</f>
        <v>https://doi.org/10.1515/9780691191966</v>
      </c>
      <c r="AI149" s="12" t="s">
        <v>49</v>
      </c>
    </row>
    <row r="150" spans="1:35" s="12" customFormat="1">
      <c r="A150" s="12">
        <v>542594</v>
      </c>
      <c r="B150" s="13">
        <v>9780691190198</v>
      </c>
      <c r="C150" s="13"/>
      <c r="D150" s="13"/>
      <c r="F150" s="12" t="s">
        <v>969</v>
      </c>
      <c r="H150" s="12" t="s">
        <v>970</v>
      </c>
      <c r="J150" s="12">
        <v>1</v>
      </c>
      <c r="K150" s="12" t="s">
        <v>130</v>
      </c>
      <c r="L150" s="14" t="s">
        <v>971</v>
      </c>
      <c r="M150" s="12" t="s">
        <v>41</v>
      </c>
      <c r="N150" s="15">
        <v>43277</v>
      </c>
      <c r="O150" s="12">
        <v>1995</v>
      </c>
      <c r="P150" s="12" t="s">
        <v>42</v>
      </c>
      <c r="S150" s="12">
        <v>10</v>
      </c>
      <c r="U150" s="12" t="s">
        <v>43</v>
      </c>
      <c r="V150" s="12" t="s">
        <v>54</v>
      </c>
      <c r="W150" s="12" t="s">
        <v>54</v>
      </c>
      <c r="X150" s="12" t="s">
        <v>132</v>
      </c>
      <c r="Z150" s="12" t="s">
        <v>972</v>
      </c>
      <c r="AB150" s="12" t="s">
        <v>973</v>
      </c>
      <c r="AC150" s="12" t="s">
        <v>974</v>
      </c>
      <c r="AD150" s="12">
        <v>244.95</v>
      </c>
      <c r="AE150" s="13"/>
      <c r="AF150" s="13"/>
      <c r="AG150" s="12" t="str">
        <f>HYPERLINK("https://doi.org/10.1515/9780691190198")</f>
        <v>https://doi.org/10.1515/9780691190198</v>
      </c>
      <c r="AI150" s="12" t="s">
        <v>49</v>
      </c>
    </row>
    <row r="151" spans="1:35" s="12" customFormat="1">
      <c r="A151" s="12">
        <v>595962</v>
      </c>
      <c r="B151" s="13">
        <v>9782759803286</v>
      </c>
      <c r="C151" s="13"/>
      <c r="D151" s="13">
        <v>9782759803569</v>
      </c>
      <c r="F151" s="12" t="s">
        <v>975</v>
      </c>
      <c r="H151" s="12" t="s">
        <v>976</v>
      </c>
      <c r="J151" s="12">
        <v>1</v>
      </c>
      <c r="K151" s="12" t="s">
        <v>977</v>
      </c>
      <c r="M151" s="12" t="s">
        <v>441</v>
      </c>
      <c r="N151" s="15">
        <v>39722</v>
      </c>
      <c r="O151" s="12">
        <v>2008</v>
      </c>
      <c r="P151" s="12" t="s">
        <v>42</v>
      </c>
      <c r="Q151" s="12">
        <v>332</v>
      </c>
      <c r="S151" s="12">
        <v>10</v>
      </c>
      <c r="U151" s="12" t="s">
        <v>43</v>
      </c>
      <c r="V151" s="12" t="s">
        <v>44</v>
      </c>
      <c r="W151" s="12" t="s">
        <v>44</v>
      </c>
      <c r="X151" s="12" t="s">
        <v>45</v>
      </c>
      <c r="Z151" s="12" t="s">
        <v>978</v>
      </c>
      <c r="AC151" s="12" t="s">
        <v>979</v>
      </c>
      <c r="AD151" s="12">
        <v>218.01</v>
      </c>
      <c r="AE151" s="13"/>
      <c r="AF151" s="13">
        <v>82.5</v>
      </c>
      <c r="AG151" s="12" t="str">
        <f>HYPERLINK("https://doi.org/10.1051/978-2-7598-0328-6")</f>
        <v>https://doi.org/10.1051/978-2-7598-0328-6</v>
      </c>
      <c r="AI151" s="12" t="s">
        <v>49</v>
      </c>
    </row>
    <row r="152" spans="1:35" s="12" customFormat="1">
      <c r="A152" s="12">
        <v>529629</v>
      </c>
      <c r="B152" s="13">
        <v>9781400886975</v>
      </c>
      <c r="C152" s="13"/>
      <c r="D152" s="13"/>
      <c r="F152" s="12" t="s">
        <v>980</v>
      </c>
      <c r="G152" s="12" t="s">
        <v>981</v>
      </c>
      <c r="I152" s="12" t="s">
        <v>982</v>
      </c>
      <c r="J152" s="12">
        <v>1</v>
      </c>
      <c r="K152" s="12" t="s">
        <v>334</v>
      </c>
      <c r="L152" s="14" t="s">
        <v>983</v>
      </c>
      <c r="M152" s="12" t="s">
        <v>41</v>
      </c>
      <c r="N152" s="15">
        <v>42808</v>
      </c>
      <c r="O152" s="12">
        <v>1988</v>
      </c>
      <c r="P152" s="12" t="s">
        <v>42</v>
      </c>
      <c r="Q152" s="12">
        <v>636</v>
      </c>
      <c r="S152" s="12">
        <v>10</v>
      </c>
      <c r="U152" s="12" t="s">
        <v>43</v>
      </c>
      <c r="V152" s="12" t="s">
        <v>82</v>
      </c>
      <c r="W152" s="12" t="s">
        <v>82</v>
      </c>
      <c r="X152" s="12" t="s">
        <v>116</v>
      </c>
      <c r="Z152" s="12" t="s">
        <v>984</v>
      </c>
      <c r="AD152" s="12">
        <v>505.95</v>
      </c>
      <c r="AE152" s="13"/>
      <c r="AF152" s="13"/>
      <c r="AG152" s="12" t="str">
        <f>HYPERLINK("https://doi.org/10.1515/9781400886975")</f>
        <v>https://doi.org/10.1515/9781400886975</v>
      </c>
      <c r="AI152" s="12" t="s">
        <v>49</v>
      </c>
    </row>
    <row r="153" spans="1:35" s="12" customFormat="1">
      <c r="A153" s="12">
        <v>512315</v>
      </c>
      <c r="B153" s="13">
        <v>9781400844647</v>
      </c>
      <c r="C153" s="13"/>
      <c r="D153" s="13"/>
      <c r="F153" s="12" t="s">
        <v>985</v>
      </c>
      <c r="G153" s="12" t="s">
        <v>986</v>
      </c>
      <c r="H153" s="12" t="s">
        <v>987</v>
      </c>
      <c r="J153" s="12">
        <v>1</v>
      </c>
      <c r="K153" s="12" t="s">
        <v>569</v>
      </c>
      <c r="L153" s="14" t="s">
        <v>289</v>
      </c>
      <c r="M153" s="12" t="s">
        <v>41</v>
      </c>
      <c r="N153" s="15">
        <v>41296</v>
      </c>
      <c r="O153" s="12">
        <v>2013</v>
      </c>
      <c r="P153" s="12" t="s">
        <v>42</v>
      </c>
      <c r="Q153" s="12">
        <v>328</v>
      </c>
      <c r="S153" s="12">
        <v>10</v>
      </c>
      <c r="U153" s="12" t="s">
        <v>43</v>
      </c>
      <c r="V153" s="12" t="s">
        <v>44</v>
      </c>
      <c r="W153" s="12" t="s">
        <v>44</v>
      </c>
      <c r="X153" s="12" t="s">
        <v>918</v>
      </c>
      <c r="Z153" s="12" t="s">
        <v>988</v>
      </c>
      <c r="AB153" s="12" t="s">
        <v>989</v>
      </c>
      <c r="AC153" s="12" t="s">
        <v>990</v>
      </c>
      <c r="AD153" s="12">
        <v>45.95</v>
      </c>
      <c r="AE153" s="13"/>
      <c r="AF153" s="13"/>
      <c r="AG153" s="12" t="str">
        <f>HYPERLINK("https://doi.org/10.1515/9781400844647")</f>
        <v>https://doi.org/10.1515/9781400844647</v>
      </c>
      <c r="AI153" s="12" t="s">
        <v>49</v>
      </c>
    </row>
    <row r="154" spans="1:35" s="12" customFormat="1">
      <c r="A154" s="12">
        <v>521641</v>
      </c>
      <c r="B154" s="13">
        <v>9781400835966</v>
      </c>
      <c r="C154" s="13"/>
      <c r="D154" s="13"/>
      <c r="F154" s="12" t="s">
        <v>244</v>
      </c>
      <c r="H154" s="12" t="s">
        <v>170</v>
      </c>
      <c r="I154" s="12" t="s">
        <v>245</v>
      </c>
      <c r="J154" s="12">
        <v>1</v>
      </c>
      <c r="M154" s="12" t="s">
        <v>41</v>
      </c>
      <c r="N154" s="15">
        <v>40462</v>
      </c>
      <c r="O154" s="12">
        <v>2011</v>
      </c>
      <c r="P154" s="12" t="s">
        <v>42</v>
      </c>
      <c r="Q154" s="12">
        <v>576</v>
      </c>
      <c r="S154" s="12">
        <v>10</v>
      </c>
      <c r="U154" s="12" t="s">
        <v>43</v>
      </c>
      <c r="V154" s="12" t="s">
        <v>106</v>
      </c>
      <c r="W154" s="12" t="s">
        <v>106</v>
      </c>
      <c r="X154" s="12" t="s">
        <v>246</v>
      </c>
      <c r="Z154" s="12" t="s">
        <v>991</v>
      </c>
      <c r="AA154" s="12" t="s">
        <v>992</v>
      </c>
      <c r="AB154" s="12" t="s">
        <v>993</v>
      </c>
      <c r="AD154" s="12">
        <v>44.5</v>
      </c>
      <c r="AE154" s="13"/>
      <c r="AF154" s="13"/>
      <c r="AG154" s="12" t="str">
        <f>HYPERLINK("https://doi.org/10.1515/9781400835966")</f>
        <v>https://doi.org/10.1515/9781400835966</v>
      </c>
      <c r="AI154" s="12" t="s">
        <v>49</v>
      </c>
    </row>
    <row r="155" spans="1:35" s="12" customFormat="1">
      <c r="A155" s="12">
        <v>300874</v>
      </c>
      <c r="B155" s="13">
        <v>9783110306767</v>
      </c>
      <c r="C155" s="13"/>
      <c r="D155" s="13">
        <v>9783110306750</v>
      </c>
      <c r="E155" s="12" t="s">
        <v>149</v>
      </c>
      <c r="F155" s="12" t="s">
        <v>994</v>
      </c>
      <c r="G155" s="12" t="s">
        <v>995</v>
      </c>
      <c r="H155" s="12" t="s">
        <v>996</v>
      </c>
      <c r="J155" s="12">
        <v>1</v>
      </c>
      <c r="K155" s="12" t="s">
        <v>327</v>
      </c>
      <c r="L155" s="14" t="s">
        <v>997</v>
      </c>
      <c r="M155" s="12" t="s">
        <v>153</v>
      </c>
      <c r="N155" s="15">
        <v>41620</v>
      </c>
      <c r="O155" s="12">
        <v>2014</v>
      </c>
      <c r="P155" s="12" t="s">
        <v>42</v>
      </c>
      <c r="Q155" s="12">
        <v>211</v>
      </c>
      <c r="R155" s="12">
        <v>47</v>
      </c>
      <c r="S155" s="12">
        <v>10</v>
      </c>
      <c r="T155" s="12">
        <v>2417</v>
      </c>
      <c r="U155" s="12" t="s">
        <v>43</v>
      </c>
      <c r="V155" s="12" t="s">
        <v>994</v>
      </c>
      <c r="W155" s="12" t="s">
        <v>994</v>
      </c>
      <c r="X155" s="12" t="s">
        <v>998</v>
      </c>
      <c r="Y155" s="12" t="s">
        <v>156</v>
      </c>
      <c r="Z155" s="12" t="s">
        <v>999</v>
      </c>
      <c r="AB155" s="12" t="s">
        <v>1000</v>
      </c>
      <c r="AC155" s="12" t="s">
        <v>1001</v>
      </c>
      <c r="AD155" s="12">
        <v>699</v>
      </c>
      <c r="AE155" s="13"/>
      <c r="AF155" s="13">
        <v>49.95</v>
      </c>
      <c r="AG155" s="12" t="str">
        <f>HYPERLINK("https://doi.org/10.1515/9783110306767")</f>
        <v>https://doi.org/10.1515/9783110306767</v>
      </c>
      <c r="AI155" s="12" t="s">
        <v>49</v>
      </c>
    </row>
    <row r="156" spans="1:35" s="12" customFormat="1">
      <c r="A156" s="12">
        <v>525102</v>
      </c>
      <c r="B156" s="13">
        <v>9783110527407</v>
      </c>
      <c r="C156" s="13">
        <v>9783110525083</v>
      </c>
      <c r="D156" s="13"/>
      <c r="F156" s="12" t="s">
        <v>1002</v>
      </c>
      <c r="H156" s="12" t="s">
        <v>1003</v>
      </c>
      <c r="J156" s="12">
        <v>1</v>
      </c>
      <c r="M156" s="12" t="s">
        <v>153</v>
      </c>
      <c r="N156" s="15">
        <v>43774</v>
      </c>
      <c r="O156" s="12">
        <v>2020</v>
      </c>
      <c r="P156" s="12" t="s">
        <v>42</v>
      </c>
      <c r="Q156" s="12">
        <v>358</v>
      </c>
      <c r="R156" s="12">
        <v>257</v>
      </c>
      <c r="T156" s="12">
        <v>2417</v>
      </c>
      <c r="U156" s="12" t="s">
        <v>43</v>
      </c>
      <c r="V156" s="12" t="s">
        <v>154</v>
      </c>
      <c r="W156" s="12" t="s">
        <v>154</v>
      </c>
      <c r="X156" s="12" t="s">
        <v>1004</v>
      </c>
      <c r="Z156" s="12" t="s">
        <v>1005</v>
      </c>
      <c r="AB156" s="12" t="s">
        <v>1006</v>
      </c>
      <c r="AC156" s="12" t="s">
        <v>1007</v>
      </c>
      <c r="AD156" s="12">
        <v>139</v>
      </c>
      <c r="AE156" s="13">
        <v>159.94999999999999</v>
      </c>
      <c r="AF156" s="13"/>
      <c r="AG156" s="12" t="str">
        <f>HYPERLINK("https://doi.org/10.1515/9783110527407")</f>
        <v>https://doi.org/10.1515/9783110527407</v>
      </c>
      <c r="AI156" s="12" t="s">
        <v>49</v>
      </c>
    </row>
    <row r="157" spans="1:35" s="12" customFormat="1">
      <c r="A157" s="12">
        <v>535115</v>
      </c>
      <c r="B157" s="13">
        <v>9783110582130</v>
      </c>
      <c r="C157" s="13">
        <v>9783110580976</v>
      </c>
      <c r="D157" s="13"/>
      <c r="F157" s="12" t="s">
        <v>1008</v>
      </c>
      <c r="G157" s="12" t="s">
        <v>1009</v>
      </c>
      <c r="I157" s="12" t="s">
        <v>1010</v>
      </c>
      <c r="J157" s="12">
        <v>1</v>
      </c>
      <c r="M157" s="12" t="s">
        <v>153</v>
      </c>
      <c r="N157" s="15">
        <v>44354</v>
      </c>
      <c r="O157" s="12">
        <v>2021</v>
      </c>
      <c r="P157" s="12" t="s">
        <v>42</v>
      </c>
      <c r="Q157" s="12">
        <v>416</v>
      </c>
      <c r="T157" s="12">
        <v>2417</v>
      </c>
      <c r="U157" s="12" t="s">
        <v>43</v>
      </c>
      <c r="V157" s="12" t="s">
        <v>162</v>
      </c>
      <c r="W157" s="12" t="s">
        <v>162</v>
      </c>
      <c r="X157" s="12" t="s">
        <v>1011</v>
      </c>
      <c r="Z157" s="12" t="s">
        <v>1012</v>
      </c>
      <c r="AC157" s="12" t="s">
        <v>1013</v>
      </c>
      <c r="AD157" s="12">
        <v>139</v>
      </c>
      <c r="AE157" s="13">
        <v>119.95</v>
      </c>
      <c r="AF157" s="13"/>
      <c r="AG157" s="12" t="str">
        <f>HYPERLINK("https://doi.org/10.1515/9783110582130")</f>
        <v>https://doi.org/10.1515/9783110582130</v>
      </c>
      <c r="AI157" s="12" t="s">
        <v>49</v>
      </c>
    </row>
    <row r="158" spans="1:35" s="12" customFormat="1">
      <c r="A158" s="12">
        <v>512650</v>
      </c>
      <c r="B158" s="13">
        <v>9781400868988</v>
      </c>
      <c r="C158" s="13"/>
      <c r="D158" s="13"/>
      <c r="F158" s="12" t="s">
        <v>1014</v>
      </c>
      <c r="H158" s="12" t="s">
        <v>1015</v>
      </c>
      <c r="J158" s="12">
        <v>1</v>
      </c>
      <c r="K158" s="12" t="s">
        <v>39</v>
      </c>
      <c r="L158" s="14" t="s">
        <v>1016</v>
      </c>
      <c r="M158" s="12" t="s">
        <v>41</v>
      </c>
      <c r="N158" s="15">
        <v>42071</v>
      </c>
      <c r="O158" s="12">
        <v>1979</v>
      </c>
      <c r="P158" s="12" t="s">
        <v>42</v>
      </c>
      <c r="Q158" s="12">
        <v>524</v>
      </c>
      <c r="S158" s="12">
        <v>10</v>
      </c>
      <c r="U158" s="12" t="s">
        <v>43</v>
      </c>
      <c r="V158" s="12" t="s">
        <v>44</v>
      </c>
      <c r="W158" s="12" t="s">
        <v>44</v>
      </c>
      <c r="X158" s="12" t="s">
        <v>208</v>
      </c>
      <c r="Z158" s="12" t="s">
        <v>1017</v>
      </c>
      <c r="AD158" s="12">
        <v>424.95</v>
      </c>
      <c r="AE158" s="13"/>
      <c r="AF158" s="13"/>
      <c r="AG158" s="12" t="str">
        <f>HYPERLINK("https://doi.org/10.1515/9781400868988")</f>
        <v>https://doi.org/10.1515/9781400868988</v>
      </c>
      <c r="AI158" s="12" t="s">
        <v>49</v>
      </c>
    </row>
    <row r="159" spans="1:35" s="12" customFormat="1">
      <c r="A159" s="12">
        <v>524418</v>
      </c>
      <c r="B159" s="13">
        <v>9781400881284</v>
      </c>
      <c r="C159" s="13"/>
      <c r="D159" s="13"/>
      <c r="F159" s="12" t="s">
        <v>1018</v>
      </c>
      <c r="G159" s="12" t="s">
        <v>1019</v>
      </c>
      <c r="H159" s="12" t="s">
        <v>1020</v>
      </c>
      <c r="J159" s="12">
        <v>1</v>
      </c>
      <c r="M159" s="12" t="s">
        <v>41</v>
      </c>
      <c r="N159" s="15">
        <v>42479</v>
      </c>
      <c r="O159" s="12">
        <v>2016</v>
      </c>
      <c r="P159" s="12" t="s">
        <v>42</v>
      </c>
      <c r="Q159" s="12">
        <v>464</v>
      </c>
      <c r="S159" s="12">
        <v>10</v>
      </c>
      <c r="U159" s="12" t="s">
        <v>43</v>
      </c>
      <c r="V159" s="12" t="s">
        <v>44</v>
      </c>
      <c r="W159" s="12" t="s">
        <v>44</v>
      </c>
      <c r="X159" s="12" t="s">
        <v>1021</v>
      </c>
      <c r="Z159" s="12" t="s">
        <v>1022</v>
      </c>
      <c r="AB159" s="12" t="s">
        <v>1023</v>
      </c>
      <c r="AC159" s="12" t="s">
        <v>1024</v>
      </c>
      <c r="AD159" s="12">
        <v>57.95</v>
      </c>
      <c r="AE159" s="13"/>
      <c r="AF159" s="13"/>
      <c r="AG159" s="12" t="str">
        <f>HYPERLINK("https://doi.org/10.1515/9781400881284")</f>
        <v>https://doi.org/10.1515/9781400881284</v>
      </c>
      <c r="AI159" s="12" t="s">
        <v>49</v>
      </c>
    </row>
    <row r="160" spans="1:35" s="12" customFormat="1">
      <c r="A160" s="12">
        <v>528428</v>
      </c>
      <c r="B160" s="13">
        <v>9780801460548</v>
      </c>
      <c r="C160" s="13"/>
      <c r="D160" s="13"/>
      <c r="F160" s="12" t="s">
        <v>1025</v>
      </c>
      <c r="G160" s="12" t="s">
        <v>1026</v>
      </c>
      <c r="H160" s="12" t="s">
        <v>1027</v>
      </c>
      <c r="J160" s="12">
        <v>1</v>
      </c>
      <c r="M160" s="12" t="s">
        <v>720</v>
      </c>
      <c r="N160" s="15">
        <v>40527</v>
      </c>
      <c r="O160" s="12">
        <v>2012</v>
      </c>
      <c r="P160" s="12" t="s">
        <v>42</v>
      </c>
      <c r="Q160" s="12">
        <v>272</v>
      </c>
      <c r="S160" s="12">
        <v>283.5</v>
      </c>
      <c r="U160" s="12" t="s">
        <v>43</v>
      </c>
      <c r="V160" s="12" t="s">
        <v>44</v>
      </c>
      <c r="W160" s="12" t="s">
        <v>44</v>
      </c>
      <c r="X160" s="12" t="s">
        <v>1028</v>
      </c>
      <c r="Z160" s="12" t="s">
        <v>1029</v>
      </c>
      <c r="AB160" s="12" t="s">
        <v>1030</v>
      </c>
      <c r="AC160" s="12" t="s">
        <v>1031</v>
      </c>
      <c r="AD160" s="12">
        <v>130.94999999999999</v>
      </c>
      <c r="AE160" s="13"/>
      <c r="AF160" s="13"/>
      <c r="AG160" s="12" t="str">
        <f>HYPERLINK("https://doi.org/10.7591/9780801460548")</f>
        <v>https://doi.org/10.7591/9780801460548</v>
      </c>
      <c r="AI160" s="12" t="s">
        <v>49</v>
      </c>
    </row>
    <row r="161" spans="1:35" s="12" customFormat="1">
      <c r="A161" s="12">
        <v>584131</v>
      </c>
      <c r="B161" s="13">
        <v>9780691213071</v>
      </c>
      <c r="C161" s="13"/>
      <c r="D161" s="13"/>
      <c r="F161" s="12" t="s">
        <v>1032</v>
      </c>
      <c r="G161" s="12" t="s">
        <v>1033</v>
      </c>
      <c r="H161" s="12" t="s">
        <v>774</v>
      </c>
      <c r="J161" s="12">
        <v>1</v>
      </c>
      <c r="M161" s="12" t="s">
        <v>41</v>
      </c>
      <c r="N161" s="15">
        <v>43956</v>
      </c>
      <c r="O161" s="12">
        <v>2004</v>
      </c>
      <c r="P161" s="12" t="s">
        <v>42</v>
      </c>
      <c r="Q161" s="12">
        <v>248</v>
      </c>
      <c r="S161" s="12">
        <v>10</v>
      </c>
      <c r="U161" s="12" t="s">
        <v>43</v>
      </c>
      <c r="V161" s="12" t="s">
        <v>44</v>
      </c>
      <c r="W161" s="12" t="s">
        <v>44</v>
      </c>
      <c r="X161" s="12" t="s">
        <v>208</v>
      </c>
      <c r="Z161" s="12" t="s">
        <v>1034</v>
      </c>
      <c r="AB161" s="12" t="s">
        <v>1035</v>
      </c>
      <c r="AC161" s="12" t="s">
        <v>1036</v>
      </c>
      <c r="AD161" s="12">
        <v>138.94999999999999</v>
      </c>
      <c r="AE161" s="13"/>
      <c r="AF161" s="13"/>
      <c r="AG161" s="12" t="str">
        <f>HYPERLINK("https://doi.org/10.1515/9780691213071")</f>
        <v>https://doi.org/10.1515/9780691213071</v>
      </c>
      <c r="AI161" s="12" t="s">
        <v>49</v>
      </c>
    </row>
    <row r="162" spans="1:35" s="12" customFormat="1">
      <c r="A162" s="12">
        <v>322144</v>
      </c>
      <c r="B162" s="13">
        <v>9780674863965</v>
      </c>
      <c r="C162" s="13">
        <v>9780674863958</v>
      </c>
      <c r="D162" s="13"/>
      <c r="F162" s="12" t="s">
        <v>1037</v>
      </c>
      <c r="H162" s="12" t="s">
        <v>1038</v>
      </c>
      <c r="J162" s="12">
        <v>1</v>
      </c>
      <c r="K162" s="12" t="s">
        <v>1039</v>
      </c>
      <c r="L162" s="14" t="s">
        <v>319</v>
      </c>
      <c r="M162" s="12" t="s">
        <v>268</v>
      </c>
      <c r="N162" s="15">
        <v>41548</v>
      </c>
      <c r="O162" s="12">
        <v>1971</v>
      </c>
      <c r="P162" s="12" t="s">
        <v>42</v>
      </c>
      <c r="Q162" s="12">
        <v>206</v>
      </c>
      <c r="S162" s="12">
        <v>10</v>
      </c>
      <c r="U162" s="12" t="s">
        <v>43</v>
      </c>
      <c r="V162" s="12" t="s">
        <v>44</v>
      </c>
      <c r="W162" s="12" t="s">
        <v>44</v>
      </c>
      <c r="X162" s="12" t="s">
        <v>1040</v>
      </c>
      <c r="AD162" s="12">
        <v>60</v>
      </c>
      <c r="AE162" s="13">
        <v>60</v>
      </c>
      <c r="AF162" s="13"/>
      <c r="AG162" s="12" t="str">
        <f>HYPERLINK("https://doi.org/10.4159/harvard.9780674863965")</f>
        <v>https://doi.org/10.4159/harvard.9780674863965</v>
      </c>
      <c r="AI162" s="12" t="s">
        <v>49</v>
      </c>
    </row>
    <row r="163" spans="1:35" s="12" customFormat="1">
      <c r="A163" s="12">
        <v>125400</v>
      </c>
      <c r="B163" s="13">
        <v>9780674061095</v>
      </c>
      <c r="C163" s="13"/>
      <c r="D163" s="13"/>
      <c r="F163" s="12" t="s">
        <v>1041</v>
      </c>
      <c r="G163" s="12" t="s">
        <v>1042</v>
      </c>
      <c r="H163" s="12" t="s">
        <v>1043</v>
      </c>
      <c r="J163" s="12">
        <v>1</v>
      </c>
      <c r="M163" s="12" t="s">
        <v>268</v>
      </c>
      <c r="N163" s="15">
        <v>40787</v>
      </c>
      <c r="O163" s="12">
        <v>2011</v>
      </c>
      <c r="P163" s="12" t="s">
        <v>42</v>
      </c>
      <c r="Q163" s="12">
        <v>288</v>
      </c>
      <c r="S163" s="12">
        <v>10</v>
      </c>
      <c r="U163" s="12" t="s">
        <v>43</v>
      </c>
      <c r="V163" s="12" t="s">
        <v>154</v>
      </c>
      <c r="W163" s="12" t="s">
        <v>154</v>
      </c>
      <c r="X163" s="12" t="s">
        <v>1044</v>
      </c>
      <c r="Z163" s="12" t="s">
        <v>1045</v>
      </c>
      <c r="AA163" s="12" t="s">
        <v>1046</v>
      </c>
      <c r="AB163" s="12" t="s">
        <v>1047</v>
      </c>
      <c r="AC163" s="12" t="s">
        <v>1048</v>
      </c>
      <c r="AD163" s="12">
        <v>76</v>
      </c>
      <c r="AE163" s="13"/>
      <c r="AF163" s="13"/>
      <c r="AG163" s="12" t="str">
        <f>HYPERLINK("https://doi.org/10.4159/harvard.9780674061095")</f>
        <v>https://doi.org/10.4159/harvard.9780674061095</v>
      </c>
      <c r="AI163" s="12" t="s">
        <v>49</v>
      </c>
    </row>
    <row r="164" spans="1:35" s="12" customFormat="1">
      <c r="A164" s="12">
        <v>516596</v>
      </c>
      <c r="B164" s="13">
        <v>9781400850075</v>
      </c>
      <c r="C164" s="13"/>
      <c r="D164" s="13"/>
      <c r="F164" s="12" t="s">
        <v>1049</v>
      </c>
      <c r="G164" s="12" t="s">
        <v>1050</v>
      </c>
      <c r="H164" s="12" t="s">
        <v>1051</v>
      </c>
      <c r="J164" s="12">
        <v>1</v>
      </c>
      <c r="K164" s="12" t="s">
        <v>569</v>
      </c>
      <c r="L164" s="14" t="s">
        <v>445</v>
      </c>
      <c r="M164" s="12" t="s">
        <v>41</v>
      </c>
      <c r="N164" s="15">
        <v>41763</v>
      </c>
      <c r="O164" s="12">
        <v>2014</v>
      </c>
      <c r="P164" s="12" t="s">
        <v>42</v>
      </c>
      <c r="Q164" s="12">
        <v>264</v>
      </c>
      <c r="S164" s="12">
        <v>10</v>
      </c>
      <c r="U164" s="12" t="s">
        <v>43</v>
      </c>
      <c r="V164" s="12" t="s">
        <v>44</v>
      </c>
      <c r="W164" s="12" t="s">
        <v>44</v>
      </c>
      <c r="X164" s="12" t="s">
        <v>145</v>
      </c>
      <c r="Z164" s="12" t="s">
        <v>1052</v>
      </c>
      <c r="AB164" s="12" t="s">
        <v>1053</v>
      </c>
      <c r="AC164" s="12" t="s">
        <v>1054</v>
      </c>
      <c r="AD164" s="12">
        <v>48.95</v>
      </c>
      <c r="AE164" s="13"/>
      <c r="AF164" s="13"/>
      <c r="AG164" s="12" t="str">
        <f>HYPERLINK("https://doi.org/10.1515/9781400850075")</f>
        <v>https://doi.org/10.1515/9781400850075</v>
      </c>
      <c r="AI164" s="12" t="s">
        <v>49</v>
      </c>
    </row>
    <row r="165" spans="1:35" s="12" customFormat="1">
      <c r="A165" s="12">
        <v>595439</v>
      </c>
      <c r="B165" s="13">
        <v>9780691219530</v>
      </c>
      <c r="C165" s="13"/>
      <c r="D165" s="13"/>
      <c r="F165" s="12" t="s">
        <v>1055</v>
      </c>
      <c r="G165" s="12" t="s">
        <v>1056</v>
      </c>
      <c r="I165" s="12" t="s">
        <v>1057</v>
      </c>
      <c r="J165" s="12">
        <v>1</v>
      </c>
      <c r="K165" s="12" t="s">
        <v>130</v>
      </c>
      <c r="L165" s="14" t="s">
        <v>1058</v>
      </c>
      <c r="M165" s="12" t="s">
        <v>41</v>
      </c>
      <c r="N165" s="15">
        <v>44110</v>
      </c>
      <c r="O165" s="12">
        <v>2001</v>
      </c>
      <c r="P165" s="12" t="s">
        <v>42</v>
      </c>
      <c r="Q165" s="12">
        <v>368</v>
      </c>
      <c r="S165" s="12">
        <v>10</v>
      </c>
      <c r="U165" s="12" t="s">
        <v>43</v>
      </c>
      <c r="V165" s="12" t="s">
        <v>54</v>
      </c>
      <c r="W165" s="12" t="s">
        <v>54</v>
      </c>
      <c r="X165" s="12" t="s">
        <v>132</v>
      </c>
      <c r="Z165" s="12" t="s">
        <v>1059</v>
      </c>
      <c r="AB165" s="12" t="s">
        <v>1060</v>
      </c>
      <c r="AC165" s="12" t="s">
        <v>1061</v>
      </c>
      <c r="AD165" s="12">
        <v>195.95</v>
      </c>
      <c r="AE165" s="13"/>
      <c r="AF165" s="13"/>
      <c r="AG165" s="12" t="str">
        <f>HYPERLINK("https://doi.org/10.1515/9780691219530")</f>
        <v>https://doi.org/10.1515/9780691219530</v>
      </c>
      <c r="AI165" s="12" t="s">
        <v>49</v>
      </c>
    </row>
    <row r="166" spans="1:35" s="12" customFormat="1">
      <c r="A166" s="12">
        <v>508360</v>
      </c>
      <c r="B166" s="13">
        <v>9781400849482</v>
      </c>
      <c r="C166" s="13"/>
      <c r="D166" s="13"/>
      <c r="F166" s="12" t="s">
        <v>1062</v>
      </c>
      <c r="G166" s="12" t="s">
        <v>1063</v>
      </c>
      <c r="H166" s="12" t="s">
        <v>1064</v>
      </c>
      <c r="J166" s="12">
        <v>1</v>
      </c>
      <c r="K166" s="12" t="s">
        <v>569</v>
      </c>
      <c r="L166" s="14" t="s">
        <v>40</v>
      </c>
      <c r="M166" s="12" t="s">
        <v>41</v>
      </c>
      <c r="N166" s="15">
        <v>41571</v>
      </c>
      <c r="O166" s="12">
        <v>2008</v>
      </c>
      <c r="P166" s="12" t="s">
        <v>42</v>
      </c>
      <c r="Q166" s="12">
        <v>288</v>
      </c>
      <c r="S166" s="12">
        <v>10</v>
      </c>
      <c r="U166" s="12" t="s">
        <v>43</v>
      </c>
      <c r="V166" s="12" t="s">
        <v>44</v>
      </c>
      <c r="W166" s="12" t="s">
        <v>44</v>
      </c>
      <c r="X166" s="12" t="s">
        <v>45</v>
      </c>
      <c r="Z166" s="12" t="s">
        <v>1065</v>
      </c>
      <c r="AB166" s="12" t="s">
        <v>1066</v>
      </c>
      <c r="AC166" s="12" t="s">
        <v>1067</v>
      </c>
      <c r="AD166" s="12">
        <v>61.95</v>
      </c>
      <c r="AE166" s="13"/>
      <c r="AF166" s="13"/>
      <c r="AG166" s="12" t="str">
        <f>HYPERLINK("https://doi.org/10.1515/9781400849482")</f>
        <v>https://doi.org/10.1515/9781400849482</v>
      </c>
      <c r="AI166" s="12" t="s">
        <v>49</v>
      </c>
    </row>
    <row r="167" spans="1:35" s="12" customFormat="1">
      <c r="A167" s="12">
        <v>550112</v>
      </c>
      <c r="B167" s="13">
        <v>9783110644203</v>
      </c>
      <c r="C167" s="13"/>
      <c r="D167" s="13">
        <v>9783110644197</v>
      </c>
      <c r="E167" s="12" t="s">
        <v>149</v>
      </c>
      <c r="F167" s="12" t="s">
        <v>1068</v>
      </c>
      <c r="G167" s="12" t="s">
        <v>1069</v>
      </c>
      <c r="H167" s="12" t="s">
        <v>1070</v>
      </c>
      <c r="J167" s="12">
        <v>1</v>
      </c>
      <c r="K167" s="12" t="s">
        <v>152</v>
      </c>
      <c r="M167" s="12" t="s">
        <v>153</v>
      </c>
      <c r="N167" s="15">
        <v>44018</v>
      </c>
      <c r="O167" s="12">
        <v>2020</v>
      </c>
      <c r="P167" s="12" t="s">
        <v>42</v>
      </c>
      <c r="Q167" s="12">
        <v>300</v>
      </c>
      <c r="R167" s="12">
        <v>21</v>
      </c>
      <c r="T167" s="12">
        <v>2417</v>
      </c>
      <c r="U167" s="12" t="s">
        <v>43</v>
      </c>
      <c r="V167" s="12" t="s">
        <v>1071</v>
      </c>
      <c r="W167" s="12" t="s">
        <v>1071</v>
      </c>
      <c r="X167" s="12" t="s">
        <v>1072</v>
      </c>
      <c r="Y167" s="12" t="s">
        <v>156</v>
      </c>
      <c r="Z167" s="12" t="s">
        <v>1073</v>
      </c>
      <c r="AC167" s="12" t="s">
        <v>1074</v>
      </c>
      <c r="AD167" s="12">
        <v>249</v>
      </c>
      <c r="AE167" s="13"/>
      <c r="AF167" s="13">
        <v>44.95</v>
      </c>
      <c r="AG167" s="12" t="str">
        <f>HYPERLINK("https://doi.org/10.1515/9783110644203")</f>
        <v>https://doi.org/10.1515/9783110644203</v>
      </c>
      <c r="AI167" s="12" t="s">
        <v>49</v>
      </c>
    </row>
    <row r="168" spans="1:35" s="12" customFormat="1">
      <c r="A168" s="12">
        <v>496992</v>
      </c>
      <c r="B168" s="13">
        <v>9780674735507</v>
      </c>
      <c r="C168" s="13"/>
      <c r="D168" s="13"/>
      <c r="F168" s="12" t="s">
        <v>1075</v>
      </c>
      <c r="H168" s="12" t="s">
        <v>1076</v>
      </c>
      <c r="J168" s="12">
        <v>1</v>
      </c>
      <c r="M168" s="12" t="s">
        <v>268</v>
      </c>
      <c r="N168" s="15">
        <v>42009</v>
      </c>
      <c r="O168" s="12">
        <v>2015</v>
      </c>
      <c r="P168" s="12" t="s">
        <v>42</v>
      </c>
      <c r="Q168" s="12">
        <v>200</v>
      </c>
      <c r="S168" s="12">
        <v>10</v>
      </c>
      <c r="U168" s="12" t="s">
        <v>43</v>
      </c>
      <c r="V168" s="12" t="s">
        <v>54</v>
      </c>
      <c r="W168" s="12" t="s">
        <v>54</v>
      </c>
      <c r="X168" s="12" t="s">
        <v>547</v>
      </c>
      <c r="Z168" s="12" t="s">
        <v>1077</v>
      </c>
      <c r="AA168" s="12" t="s">
        <v>1078</v>
      </c>
      <c r="AB168" s="12" t="s">
        <v>1079</v>
      </c>
      <c r="AC168" s="12" t="s">
        <v>1080</v>
      </c>
      <c r="AD168" s="12">
        <v>58</v>
      </c>
      <c r="AE168" s="13"/>
      <c r="AF168" s="13"/>
      <c r="AG168" s="12" t="str">
        <f>HYPERLINK("https://doi.org/10.4159/harvard.9780674735507")</f>
        <v>https://doi.org/10.4159/harvard.9780674735507</v>
      </c>
      <c r="AI168" s="12" t="s">
        <v>49</v>
      </c>
    </row>
    <row r="169" spans="1:35" s="12" customFormat="1">
      <c r="A169" s="12">
        <v>562210</v>
      </c>
      <c r="B169" s="13">
        <v>9780691198446</v>
      </c>
      <c r="C169" s="13"/>
      <c r="D169" s="13"/>
      <c r="F169" s="12" t="s">
        <v>1081</v>
      </c>
      <c r="H169" s="12" t="s">
        <v>1082</v>
      </c>
      <c r="J169" s="12">
        <v>1</v>
      </c>
      <c r="K169" s="12" t="s">
        <v>334</v>
      </c>
      <c r="L169" s="14" t="s">
        <v>1083</v>
      </c>
      <c r="M169" s="12" t="s">
        <v>41</v>
      </c>
      <c r="N169" s="15">
        <v>43536</v>
      </c>
      <c r="O169" s="12">
        <v>1975</v>
      </c>
      <c r="P169" s="12" t="s">
        <v>42</v>
      </c>
      <c r="Q169" s="12">
        <v>440</v>
      </c>
      <c r="S169" s="12">
        <v>10</v>
      </c>
      <c r="U169" s="12" t="s">
        <v>43</v>
      </c>
      <c r="V169" s="12" t="s">
        <v>760</v>
      </c>
      <c r="W169" s="12" t="s">
        <v>760</v>
      </c>
      <c r="X169" s="12" t="s">
        <v>1084</v>
      </c>
      <c r="Z169" s="12" t="s">
        <v>1085</v>
      </c>
      <c r="AD169" s="12">
        <v>391.95</v>
      </c>
      <c r="AE169" s="13"/>
      <c r="AF169" s="13"/>
      <c r="AG169" s="12" t="str">
        <f>HYPERLINK("https://doi.org/10.1515/9780691198446")</f>
        <v>https://doi.org/10.1515/9780691198446</v>
      </c>
      <c r="AI169" s="12" t="s">
        <v>49</v>
      </c>
    </row>
    <row r="170" spans="1:35" s="12" customFormat="1">
      <c r="A170" s="12">
        <v>508021</v>
      </c>
      <c r="B170" s="13">
        <v>9781400863433</v>
      </c>
      <c r="C170" s="13"/>
      <c r="D170" s="13"/>
      <c r="F170" s="12" t="s">
        <v>1086</v>
      </c>
      <c r="H170" s="12" t="s">
        <v>1087</v>
      </c>
      <c r="J170" s="12">
        <v>1</v>
      </c>
      <c r="K170" s="12" t="s">
        <v>334</v>
      </c>
      <c r="L170" s="14" t="s">
        <v>1088</v>
      </c>
      <c r="M170" s="12" t="s">
        <v>41</v>
      </c>
      <c r="N170" s="15">
        <v>41834</v>
      </c>
      <c r="O170" s="12">
        <v>1993</v>
      </c>
      <c r="P170" s="12" t="s">
        <v>42</v>
      </c>
      <c r="Q170" s="12">
        <v>536</v>
      </c>
      <c r="S170" s="12">
        <v>10</v>
      </c>
      <c r="U170" s="12" t="s">
        <v>43</v>
      </c>
      <c r="V170" s="12" t="s">
        <v>54</v>
      </c>
      <c r="W170" s="12" t="s">
        <v>54</v>
      </c>
      <c r="X170" s="12" t="s">
        <v>132</v>
      </c>
      <c r="Z170" s="12" t="s">
        <v>1089</v>
      </c>
      <c r="AB170" s="12" t="s">
        <v>1090</v>
      </c>
      <c r="AD170" s="12">
        <v>432.95</v>
      </c>
      <c r="AE170" s="13"/>
      <c r="AF170" s="13"/>
      <c r="AG170" s="12" t="str">
        <f>HYPERLINK("https://doi.org/10.1515/9781400863433")</f>
        <v>https://doi.org/10.1515/9781400863433</v>
      </c>
      <c r="AI170" s="12" t="s">
        <v>49</v>
      </c>
    </row>
    <row r="171" spans="1:35" s="12" customFormat="1">
      <c r="A171" s="12">
        <v>508381</v>
      </c>
      <c r="B171" s="13">
        <v>9781400858736</v>
      </c>
      <c r="C171" s="13"/>
      <c r="D171" s="13"/>
      <c r="F171" s="12" t="s">
        <v>1091</v>
      </c>
      <c r="H171" s="12" t="s">
        <v>1092</v>
      </c>
      <c r="J171" s="12">
        <v>1</v>
      </c>
      <c r="K171" s="12" t="s">
        <v>39</v>
      </c>
      <c r="L171" s="14" t="s">
        <v>1093</v>
      </c>
      <c r="M171" s="12" t="s">
        <v>41</v>
      </c>
      <c r="N171" s="15">
        <v>41834</v>
      </c>
      <c r="O171" s="12">
        <v>1988</v>
      </c>
      <c r="P171" s="12" t="s">
        <v>42</v>
      </c>
      <c r="Q171" s="12">
        <v>182</v>
      </c>
      <c r="S171" s="12">
        <v>10</v>
      </c>
      <c r="U171" s="12" t="s">
        <v>43</v>
      </c>
      <c r="V171" s="12" t="s">
        <v>44</v>
      </c>
      <c r="W171" s="12" t="s">
        <v>44</v>
      </c>
      <c r="X171" s="12" t="s">
        <v>1094</v>
      </c>
      <c r="Z171" s="12" t="s">
        <v>1095</v>
      </c>
      <c r="AD171" s="12">
        <v>150.94999999999999</v>
      </c>
      <c r="AE171" s="13"/>
      <c r="AF171" s="13"/>
      <c r="AG171" s="12" t="str">
        <f>HYPERLINK("https://doi.org/10.1515/9781400858736")</f>
        <v>https://doi.org/10.1515/9781400858736</v>
      </c>
      <c r="AI171" s="12" t="s">
        <v>49</v>
      </c>
    </row>
    <row r="172" spans="1:35" s="12" customFormat="1">
      <c r="A172" s="12">
        <v>549326</v>
      </c>
      <c r="B172" s="13">
        <v>9780231886376</v>
      </c>
      <c r="C172" s="13"/>
      <c r="D172" s="13"/>
      <c r="F172" s="12" t="s">
        <v>1096</v>
      </c>
      <c r="G172" s="12" t="s">
        <v>1097</v>
      </c>
      <c r="H172" s="12" t="s">
        <v>1098</v>
      </c>
      <c r="J172" s="12">
        <v>1</v>
      </c>
      <c r="K172" s="12" t="s">
        <v>1099</v>
      </c>
      <c r="L172" s="14" t="s">
        <v>1100</v>
      </c>
      <c r="M172" s="12" t="s">
        <v>477</v>
      </c>
      <c r="N172" s="15">
        <v>13941</v>
      </c>
      <c r="O172" s="12">
        <v>1938</v>
      </c>
      <c r="P172" s="12" t="s">
        <v>42</v>
      </c>
      <c r="Q172" s="12">
        <v>242</v>
      </c>
      <c r="S172" s="12">
        <v>10</v>
      </c>
      <c r="U172" s="12" t="s">
        <v>43</v>
      </c>
      <c r="V172" s="12" t="s">
        <v>44</v>
      </c>
      <c r="W172" s="12" t="s">
        <v>44</v>
      </c>
      <c r="X172" s="12" t="s">
        <v>1101</v>
      </c>
      <c r="Z172" s="12" t="s">
        <v>1102</v>
      </c>
      <c r="AD172" s="12">
        <v>69.989999999999995</v>
      </c>
      <c r="AE172" s="13"/>
      <c r="AF172" s="13"/>
      <c r="AG172" s="12" t="str">
        <f>HYPERLINK("https://doi.org/10.7312/hopp91968")</f>
        <v>https://doi.org/10.7312/hopp91968</v>
      </c>
      <c r="AI172" s="12" t="s">
        <v>49</v>
      </c>
    </row>
    <row r="173" spans="1:35" s="12" customFormat="1">
      <c r="A173" s="12">
        <v>522080</v>
      </c>
      <c r="B173" s="13">
        <v>9781400875375</v>
      </c>
      <c r="C173" s="13"/>
      <c r="D173" s="13"/>
      <c r="F173" s="12" t="s">
        <v>1103</v>
      </c>
      <c r="I173" s="12" t="s">
        <v>1104</v>
      </c>
      <c r="J173" s="12">
        <v>1</v>
      </c>
      <c r="K173" s="12" t="s">
        <v>1105</v>
      </c>
      <c r="L173" s="14" t="s">
        <v>1106</v>
      </c>
      <c r="M173" s="12" t="s">
        <v>41</v>
      </c>
      <c r="N173" s="15">
        <v>42346</v>
      </c>
      <c r="O173" s="12">
        <v>1964</v>
      </c>
      <c r="P173" s="12" t="s">
        <v>42</v>
      </c>
      <c r="Q173" s="12">
        <v>892</v>
      </c>
      <c r="S173" s="12">
        <v>10</v>
      </c>
      <c r="U173" s="12" t="s">
        <v>43</v>
      </c>
      <c r="V173" s="12" t="s">
        <v>517</v>
      </c>
      <c r="W173" s="12" t="s">
        <v>517</v>
      </c>
      <c r="X173" s="12" t="s">
        <v>1107</v>
      </c>
      <c r="Z173" s="12" t="s">
        <v>1108</v>
      </c>
      <c r="AD173" s="12">
        <v>521.95000000000005</v>
      </c>
      <c r="AE173" s="13"/>
      <c r="AF173" s="13"/>
      <c r="AG173" s="12" t="str">
        <f>HYPERLINK("https://doi.org/10.1515/9781400875375")</f>
        <v>https://doi.org/10.1515/9781400875375</v>
      </c>
      <c r="AI173" s="12" t="s">
        <v>49</v>
      </c>
    </row>
    <row r="174" spans="1:35" s="12" customFormat="1">
      <c r="A174" s="12">
        <v>522534</v>
      </c>
      <c r="B174" s="13">
        <v>9781400879908</v>
      </c>
      <c r="C174" s="13"/>
      <c r="D174" s="13"/>
      <c r="F174" s="12" t="s">
        <v>1109</v>
      </c>
      <c r="I174" s="12" t="s">
        <v>1110</v>
      </c>
      <c r="J174" s="12">
        <v>1</v>
      </c>
      <c r="K174" s="12" t="s">
        <v>334</v>
      </c>
      <c r="L174" s="14" t="s">
        <v>1111</v>
      </c>
      <c r="M174" s="12" t="s">
        <v>41</v>
      </c>
      <c r="N174" s="15">
        <v>42346</v>
      </c>
      <c r="O174" s="12">
        <v>1957</v>
      </c>
      <c r="P174" s="12" t="s">
        <v>42</v>
      </c>
      <c r="Q174" s="12">
        <v>864</v>
      </c>
      <c r="S174" s="12">
        <v>10</v>
      </c>
      <c r="U174" s="12" t="s">
        <v>43</v>
      </c>
      <c r="V174" s="12" t="s">
        <v>54</v>
      </c>
      <c r="W174" s="12" t="s">
        <v>54</v>
      </c>
      <c r="X174" s="12" t="s">
        <v>132</v>
      </c>
      <c r="Z174" s="12" t="s">
        <v>1112</v>
      </c>
      <c r="AD174" s="12">
        <v>521.95000000000005</v>
      </c>
      <c r="AE174" s="13"/>
      <c r="AF174" s="13"/>
      <c r="AG174" s="12" t="str">
        <f>HYPERLINK("https://doi.org/10.1515/9781400879908")</f>
        <v>https://doi.org/10.1515/9781400879908</v>
      </c>
      <c r="AI174" s="12" t="s">
        <v>49</v>
      </c>
    </row>
    <row r="175" spans="1:35" s="12" customFormat="1">
      <c r="A175" s="12">
        <v>122115</v>
      </c>
      <c r="B175" s="13">
        <v>9783110263299</v>
      </c>
      <c r="C175" s="13">
        <v>9783110262926</v>
      </c>
      <c r="D175" s="13"/>
      <c r="F175" s="12" t="s">
        <v>1113</v>
      </c>
      <c r="H175" s="12" t="s">
        <v>1114</v>
      </c>
      <c r="J175" s="12">
        <v>1</v>
      </c>
      <c r="K175" s="12" t="s">
        <v>704</v>
      </c>
      <c r="L175" s="14" t="s">
        <v>105</v>
      </c>
      <c r="M175" s="12" t="s">
        <v>153</v>
      </c>
      <c r="N175" s="15">
        <v>41871</v>
      </c>
      <c r="O175" s="12">
        <v>2014</v>
      </c>
      <c r="P175" s="12" t="s">
        <v>42</v>
      </c>
      <c r="Q175" s="12">
        <v>430</v>
      </c>
      <c r="R175" s="12">
        <v>20</v>
      </c>
      <c r="S175" s="12">
        <v>10</v>
      </c>
      <c r="T175" s="12">
        <v>2417</v>
      </c>
      <c r="U175" s="12" t="s">
        <v>43</v>
      </c>
      <c r="V175" s="12" t="s">
        <v>275</v>
      </c>
      <c r="W175" s="12" t="s">
        <v>275</v>
      </c>
      <c r="X175" s="12" t="s">
        <v>1115</v>
      </c>
      <c r="Z175" s="12" t="s">
        <v>1116</v>
      </c>
      <c r="AA175" s="12" t="s">
        <v>1117</v>
      </c>
      <c r="AC175" s="12" t="s">
        <v>1118</v>
      </c>
      <c r="AD175" s="12">
        <v>139</v>
      </c>
      <c r="AE175" s="13">
        <v>169.95</v>
      </c>
      <c r="AF175" s="13"/>
      <c r="AG175" s="12" t="str">
        <f>HYPERLINK("https://doi.org/10.1515/9783110263299")</f>
        <v>https://doi.org/10.1515/9783110263299</v>
      </c>
      <c r="AI175" s="12" t="s">
        <v>49</v>
      </c>
    </row>
    <row r="176" spans="1:35" s="12" customFormat="1">
      <c r="A176" s="12">
        <v>557897</v>
      </c>
      <c r="B176" s="13">
        <v>9780300245523</v>
      </c>
      <c r="C176" s="13"/>
      <c r="D176" s="13"/>
      <c r="F176" s="12" t="s">
        <v>1119</v>
      </c>
      <c r="G176" s="12" t="s">
        <v>1120</v>
      </c>
      <c r="H176" s="12" t="s">
        <v>1121</v>
      </c>
      <c r="J176" s="12">
        <v>1</v>
      </c>
      <c r="M176" s="12" t="s">
        <v>179</v>
      </c>
      <c r="N176" s="15">
        <v>43515</v>
      </c>
      <c r="O176" s="12">
        <v>2019</v>
      </c>
      <c r="P176" s="12" t="s">
        <v>42</v>
      </c>
      <c r="Q176" s="12">
        <v>320</v>
      </c>
      <c r="S176" s="12">
        <v>10</v>
      </c>
      <c r="U176" s="12" t="s">
        <v>43</v>
      </c>
      <c r="V176" s="12" t="s">
        <v>106</v>
      </c>
      <c r="W176" s="12" t="s">
        <v>106</v>
      </c>
      <c r="X176" s="12" t="s">
        <v>1122</v>
      </c>
      <c r="Z176" s="12" t="s">
        <v>1123</v>
      </c>
      <c r="AC176" s="12" t="s">
        <v>1124</v>
      </c>
      <c r="AD176" s="12">
        <v>54.95</v>
      </c>
      <c r="AE176" s="13"/>
      <c r="AF176" s="13"/>
      <c r="AG176" s="12" t="str">
        <f>HYPERLINK("https://doi.org/10.12987/9780300245523?locatt=mode:legacy")</f>
        <v>https://doi.org/10.12987/9780300245523?locatt=mode:legacy</v>
      </c>
      <c r="AI176" s="12" t="s">
        <v>49</v>
      </c>
    </row>
    <row r="177" spans="1:35" s="12" customFormat="1">
      <c r="A177" s="12">
        <v>516541</v>
      </c>
      <c r="B177" s="13">
        <v>9781400852970</v>
      </c>
      <c r="C177" s="13"/>
      <c r="D177" s="13"/>
      <c r="F177" s="12" t="s">
        <v>1125</v>
      </c>
      <c r="G177" s="12" t="s">
        <v>1126</v>
      </c>
      <c r="H177" s="12" t="s">
        <v>584</v>
      </c>
      <c r="J177" s="12">
        <v>1</v>
      </c>
      <c r="M177" s="12" t="s">
        <v>41</v>
      </c>
      <c r="N177" s="15">
        <v>41802</v>
      </c>
      <c r="O177" s="12">
        <v>2006</v>
      </c>
      <c r="P177" s="12" t="s">
        <v>42</v>
      </c>
      <c r="Q177" s="12">
        <v>280</v>
      </c>
      <c r="S177" s="12">
        <v>10</v>
      </c>
      <c r="U177" s="12" t="s">
        <v>43</v>
      </c>
      <c r="V177" s="12" t="s">
        <v>44</v>
      </c>
      <c r="W177" s="12" t="s">
        <v>44</v>
      </c>
      <c r="X177" s="12" t="s">
        <v>208</v>
      </c>
      <c r="Z177" s="12" t="s">
        <v>1127</v>
      </c>
      <c r="AB177" s="12" t="s">
        <v>1128</v>
      </c>
      <c r="AC177" s="12" t="s">
        <v>1129</v>
      </c>
      <c r="AD177" s="12">
        <v>45.95</v>
      </c>
      <c r="AE177" s="13"/>
      <c r="AF177" s="13"/>
      <c r="AG177" s="12" t="str">
        <f>HYPERLINK("https://doi.org/10.1515/9781400852970")</f>
        <v>https://doi.org/10.1515/9781400852970</v>
      </c>
      <c r="AI177" s="12" t="s">
        <v>49</v>
      </c>
    </row>
    <row r="178" spans="1:35" s="12" customFormat="1">
      <c r="A178" s="12">
        <v>547516</v>
      </c>
      <c r="B178" s="13">
        <v>9783110641189</v>
      </c>
      <c r="C178" s="13">
        <v>9783110637281</v>
      </c>
      <c r="D178" s="13"/>
      <c r="F178" s="12" t="s">
        <v>701</v>
      </c>
      <c r="G178" s="12" t="s">
        <v>702</v>
      </c>
      <c r="H178" s="12" t="s">
        <v>703</v>
      </c>
      <c r="J178" s="12">
        <v>2</v>
      </c>
      <c r="M178" s="12" t="s">
        <v>153</v>
      </c>
      <c r="N178" s="15">
        <v>43990</v>
      </c>
      <c r="O178" s="12">
        <v>2020</v>
      </c>
      <c r="P178" s="12" t="s">
        <v>42</v>
      </c>
      <c r="Q178" s="12">
        <v>434</v>
      </c>
      <c r="R178" s="12">
        <v>221</v>
      </c>
      <c r="T178" s="12">
        <v>2417</v>
      </c>
      <c r="U178" s="12" t="s">
        <v>43</v>
      </c>
      <c r="V178" s="12" t="s">
        <v>154</v>
      </c>
      <c r="W178" s="12" t="s">
        <v>154</v>
      </c>
      <c r="X178" s="12" t="s">
        <v>1130</v>
      </c>
      <c r="Z178" s="12" t="s">
        <v>1131</v>
      </c>
      <c r="AC178" s="12" t="s">
        <v>1132</v>
      </c>
      <c r="AD178" s="12">
        <v>139</v>
      </c>
      <c r="AE178" s="13">
        <v>174.95</v>
      </c>
      <c r="AF178" s="13"/>
      <c r="AG178" s="12" t="str">
        <f>HYPERLINK("https://doi.org/10.1515/9783110641189")</f>
        <v>https://doi.org/10.1515/9783110641189</v>
      </c>
      <c r="AI178" s="12" t="s">
        <v>49</v>
      </c>
    </row>
    <row r="179" spans="1:35" s="12" customFormat="1">
      <c r="A179" s="12">
        <v>626299</v>
      </c>
      <c r="B179" s="13">
        <v>9780691231365</v>
      </c>
      <c r="C179" s="13"/>
      <c r="D179" s="13"/>
      <c r="F179" s="12" t="s">
        <v>1133</v>
      </c>
      <c r="G179" s="12" t="s">
        <v>1134</v>
      </c>
      <c r="H179" s="12" t="s">
        <v>228</v>
      </c>
      <c r="J179" s="12">
        <v>1</v>
      </c>
      <c r="M179" s="12" t="s">
        <v>41</v>
      </c>
      <c r="N179" s="15">
        <v>44775</v>
      </c>
      <c r="O179" s="12">
        <v>2022</v>
      </c>
      <c r="P179" s="12" t="s">
        <v>42</v>
      </c>
      <c r="Q179" s="12">
        <v>264</v>
      </c>
      <c r="S179" s="12">
        <v>10</v>
      </c>
      <c r="U179" s="12" t="s">
        <v>43</v>
      </c>
      <c r="V179" s="12" t="s">
        <v>44</v>
      </c>
      <c r="W179" s="12" t="s">
        <v>44</v>
      </c>
      <c r="X179" s="12" t="s">
        <v>1135</v>
      </c>
      <c r="Z179" s="12" t="s">
        <v>1136</v>
      </c>
      <c r="AB179" s="12" t="s">
        <v>1137</v>
      </c>
      <c r="AC179" s="12" t="s">
        <v>1138</v>
      </c>
      <c r="AD179" s="12">
        <v>45.95</v>
      </c>
      <c r="AE179" s="13"/>
      <c r="AF179" s="13"/>
      <c r="AG179" s="12" t="str">
        <f>HYPERLINK("https://doi.org/10.1515/9780691231365?locatt=mode:legacy")</f>
        <v>https://doi.org/10.1515/9780691231365?locatt=mode:legacy</v>
      </c>
      <c r="AI179" s="12" t="s">
        <v>49</v>
      </c>
    </row>
    <row r="180" spans="1:35" s="12" customFormat="1">
      <c r="A180" s="12">
        <v>584137</v>
      </c>
      <c r="B180" s="13">
        <v>9780691213941</v>
      </c>
      <c r="C180" s="13"/>
      <c r="D180" s="13"/>
      <c r="F180" s="12" t="s">
        <v>1139</v>
      </c>
      <c r="G180" s="12" t="s">
        <v>1140</v>
      </c>
      <c r="H180" s="12" t="s">
        <v>1141</v>
      </c>
      <c r="J180" s="12">
        <v>1</v>
      </c>
      <c r="K180" s="12" t="s">
        <v>1142</v>
      </c>
      <c r="L180" s="14" t="s">
        <v>1143</v>
      </c>
      <c r="M180" s="12" t="s">
        <v>41</v>
      </c>
      <c r="N180" s="15">
        <v>43998</v>
      </c>
      <c r="O180" s="12">
        <v>1997</v>
      </c>
      <c r="P180" s="12" t="s">
        <v>42</v>
      </c>
      <c r="Q180" s="12">
        <v>400</v>
      </c>
      <c r="S180" s="12">
        <v>10</v>
      </c>
      <c r="U180" s="12" t="s">
        <v>43</v>
      </c>
      <c r="V180" s="12" t="s">
        <v>54</v>
      </c>
      <c r="W180" s="12" t="s">
        <v>54</v>
      </c>
      <c r="X180" s="12" t="s">
        <v>132</v>
      </c>
      <c r="Z180" s="12" t="s">
        <v>1144</v>
      </c>
      <c r="AB180" s="12" t="s">
        <v>1145</v>
      </c>
      <c r="AC180" s="12" t="s">
        <v>1146</v>
      </c>
      <c r="AD180" s="12">
        <v>244.95</v>
      </c>
      <c r="AE180" s="13"/>
      <c r="AF180" s="13"/>
      <c r="AG180" s="12" t="str">
        <f>HYPERLINK("https://doi.org/10.1515/9780691213941")</f>
        <v>https://doi.org/10.1515/9780691213941</v>
      </c>
      <c r="AI180" s="12" t="s">
        <v>49</v>
      </c>
    </row>
    <row r="181" spans="1:35" s="12" customFormat="1">
      <c r="A181" s="12">
        <v>507709</v>
      </c>
      <c r="B181" s="13">
        <v>9781400845590</v>
      </c>
      <c r="C181" s="13"/>
      <c r="D181" s="13"/>
      <c r="F181" s="12" t="s">
        <v>1147</v>
      </c>
      <c r="H181" s="12" t="s">
        <v>1148</v>
      </c>
      <c r="J181" s="12">
        <v>1</v>
      </c>
      <c r="M181" s="12" t="s">
        <v>41</v>
      </c>
      <c r="N181" s="15">
        <v>41182</v>
      </c>
      <c r="O181" s="12">
        <v>2013</v>
      </c>
      <c r="P181" s="12" t="s">
        <v>42</v>
      </c>
      <c r="Q181" s="12">
        <v>240</v>
      </c>
      <c r="S181" s="12">
        <v>10</v>
      </c>
      <c r="U181" s="12" t="s">
        <v>43</v>
      </c>
      <c r="V181" s="12" t="s">
        <v>82</v>
      </c>
      <c r="W181" s="12" t="s">
        <v>82</v>
      </c>
      <c r="X181" s="12" t="s">
        <v>1149</v>
      </c>
      <c r="Z181" s="12" t="s">
        <v>1150</v>
      </c>
      <c r="AB181" s="12" t="s">
        <v>1151</v>
      </c>
      <c r="AC181" s="12" t="s">
        <v>1152</v>
      </c>
      <c r="AD181" s="12">
        <v>204.95</v>
      </c>
      <c r="AE181" s="13"/>
      <c r="AF181" s="13"/>
      <c r="AG181" s="12" t="str">
        <f>HYPERLINK("https://doi.org/10.1515/9781400845590")</f>
        <v>https://doi.org/10.1515/9781400845590</v>
      </c>
      <c r="AI181" s="12" t="s">
        <v>49</v>
      </c>
    </row>
    <row r="182" spans="1:35" s="12" customFormat="1">
      <c r="A182" s="12">
        <v>535126</v>
      </c>
      <c r="B182" s="13">
        <v>9783110583144</v>
      </c>
      <c r="C182" s="13">
        <v>9783110581065</v>
      </c>
      <c r="D182" s="13"/>
      <c r="F182" s="12" t="s">
        <v>1153</v>
      </c>
      <c r="H182" s="12" t="s">
        <v>515</v>
      </c>
      <c r="J182" s="12">
        <v>2</v>
      </c>
      <c r="K182" s="12" t="s">
        <v>704</v>
      </c>
      <c r="L182" s="14" t="s">
        <v>40</v>
      </c>
      <c r="M182" s="12" t="s">
        <v>153</v>
      </c>
      <c r="N182" s="15">
        <v>43409</v>
      </c>
      <c r="O182" s="12">
        <v>2019</v>
      </c>
      <c r="P182" s="12" t="s">
        <v>42</v>
      </c>
      <c r="Q182" s="12">
        <v>178</v>
      </c>
      <c r="R182" s="12">
        <v>114</v>
      </c>
      <c r="T182" s="12">
        <v>2417</v>
      </c>
      <c r="U182" s="12" t="s">
        <v>43</v>
      </c>
      <c r="V182" s="12" t="s">
        <v>275</v>
      </c>
      <c r="W182" s="12" t="s">
        <v>275</v>
      </c>
      <c r="X182" s="12" t="s">
        <v>1154</v>
      </c>
      <c r="Z182" s="12" t="s">
        <v>1155</v>
      </c>
      <c r="AB182" s="12" t="s">
        <v>1156</v>
      </c>
      <c r="AC182" s="12" t="s">
        <v>1157</v>
      </c>
      <c r="AD182" s="12">
        <v>139</v>
      </c>
      <c r="AE182" s="13">
        <v>129.94999999999999</v>
      </c>
      <c r="AF182" s="13"/>
      <c r="AG182" s="12" t="str">
        <f>HYPERLINK("https://doi.org/10.1515/9783110583144")</f>
        <v>https://doi.org/10.1515/9783110583144</v>
      </c>
      <c r="AI182" s="12" t="s">
        <v>49</v>
      </c>
    </row>
    <row r="183" spans="1:35" s="12" customFormat="1">
      <c r="A183" s="12">
        <v>507674</v>
      </c>
      <c r="B183" s="13">
        <v>9781400859009</v>
      </c>
      <c r="C183" s="13"/>
      <c r="D183" s="13"/>
      <c r="F183" s="12" t="s">
        <v>1158</v>
      </c>
      <c r="H183" s="12" t="s">
        <v>1159</v>
      </c>
      <c r="J183" s="12">
        <v>1</v>
      </c>
      <c r="K183" s="12" t="s">
        <v>334</v>
      </c>
      <c r="L183" s="14" t="s">
        <v>1160</v>
      </c>
      <c r="M183" s="12" t="s">
        <v>41</v>
      </c>
      <c r="N183" s="15">
        <v>41834</v>
      </c>
      <c r="O183" s="12">
        <v>1987</v>
      </c>
      <c r="P183" s="12" t="s">
        <v>42</v>
      </c>
      <c r="Q183" s="12">
        <v>166</v>
      </c>
      <c r="S183" s="12">
        <v>10</v>
      </c>
      <c r="U183" s="12" t="s">
        <v>43</v>
      </c>
      <c r="V183" s="12" t="s">
        <v>54</v>
      </c>
      <c r="W183" s="12" t="s">
        <v>54</v>
      </c>
      <c r="X183" s="12" t="s">
        <v>1161</v>
      </c>
      <c r="Z183" s="12" t="s">
        <v>1162</v>
      </c>
      <c r="AD183" s="12">
        <v>135.94999999999999</v>
      </c>
      <c r="AE183" s="13"/>
      <c r="AF183" s="13"/>
      <c r="AG183" s="12" t="str">
        <f>HYPERLINK("https://doi.org/10.1515/9781400859009")</f>
        <v>https://doi.org/10.1515/9781400859009</v>
      </c>
      <c r="AI183" s="12" t="s">
        <v>49</v>
      </c>
    </row>
    <row r="184" spans="1:35" s="12" customFormat="1">
      <c r="A184" s="12">
        <v>596248</v>
      </c>
      <c r="B184" s="13">
        <v>9782759822485</v>
      </c>
      <c r="C184" s="13"/>
      <c r="D184" s="13"/>
      <c r="F184" s="12" t="s">
        <v>1163</v>
      </c>
      <c r="G184" s="12" t="s">
        <v>1164</v>
      </c>
      <c r="H184" s="12" t="s">
        <v>1165</v>
      </c>
      <c r="J184" s="12">
        <v>1</v>
      </c>
      <c r="K184" s="12" t="s">
        <v>1166</v>
      </c>
      <c r="M184" s="12" t="s">
        <v>441</v>
      </c>
      <c r="N184" s="15">
        <v>43160</v>
      </c>
      <c r="O184" s="12">
        <v>2018</v>
      </c>
      <c r="P184" s="12" t="s">
        <v>42</v>
      </c>
      <c r="Q184" s="12">
        <v>220</v>
      </c>
      <c r="S184" s="12">
        <v>10</v>
      </c>
      <c r="U184" s="12" t="s">
        <v>43</v>
      </c>
      <c r="V184" s="12" t="s">
        <v>44</v>
      </c>
      <c r="W184" s="12" t="s">
        <v>44</v>
      </c>
      <c r="X184" s="12" t="s">
        <v>45</v>
      </c>
      <c r="Z184" s="12" t="s">
        <v>1167</v>
      </c>
      <c r="AD184" s="12">
        <v>303.32</v>
      </c>
      <c r="AE184" s="13"/>
      <c r="AF184" s="13"/>
      <c r="AG184" s="12" t="str">
        <f>HYPERLINK("https://doi.org/10.1051/978-2-7598-2248-5")</f>
        <v>https://doi.org/10.1051/978-2-7598-2248-5</v>
      </c>
      <c r="AI184" s="12" t="s">
        <v>49</v>
      </c>
    </row>
    <row r="185" spans="1:35" s="12" customFormat="1">
      <c r="A185" s="12">
        <v>522262</v>
      </c>
      <c r="B185" s="13">
        <v>9781400877195</v>
      </c>
      <c r="C185" s="13"/>
      <c r="D185" s="13"/>
      <c r="F185" s="12" t="s">
        <v>1168</v>
      </c>
      <c r="H185" s="12" t="s">
        <v>1169</v>
      </c>
      <c r="J185" s="12">
        <v>1</v>
      </c>
      <c r="K185" s="12" t="s">
        <v>334</v>
      </c>
      <c r="L185" s="14" t="s">
        <v>1170</v>
      </c>
      <c r="M185" s="12" t="s">
        <v>41</v>
      </c>
      <c r="N185" s="15">
        <v>42346</v>
      </c>
      <c r="O185" s="12">
        <v>1955</v>
      </c>
      <c r="P185" s="12" t="s">
        <v>42</v>
      </c>
      <c r="Q185" s="12">
        <v>384</v>
      </c>
      <c r="S185" s="12">
        <v>10</v>
      </c>
      <c r="U185" s="12" t="s">
        <v>43</v>
      </c>
      <c r="V185" s="12" t="s">
        <v>54</v>
      </c>
      <c r="W185" s="12" t="s">
        <v>54</v>
      </c>
      <c r="X185" s="12" t="s">
        <v>132</v>
      </c>
      <c r="Z185" s="12" t="s">
        <v>1171</v>
      </c>
      <c r="AD185" s="12">
        <v>309.95</v>
      </c>
      <c r="AE185" s="13"/>
      <c r="AF185" s="13"/>
      <c r="AG185" s="12" t="str">
        <f>HYPERLINK("https://doi.org/10.1515/9781400877195")</f>
        <v>https://doi.org/10.1515/9781400877195</v>
      </c>
      <c r="AI185" s="12" t="s">
        <v>49</v>
      </c>
    </row>
    <row r="186" spans="1:35" s="12" customFormat="1">
      <c r="A186" s="12">
        <v>530027</v>
      </c>
      <c r="B186" s="13">
        <v>9783110551204</v>
      </c>
      <c r="C186" s="13"/>
      <c r="D186" s="13">
        <v>9783110551198</v>
      </c>
      <c r="E186" s="12" t="s">
        <v>149</v>
      </c>
      <c r="F186" s="12" t="s">
        <v>1172</v>
      </c>
      <c r="G186" s="12" t="s">
        <v>1173</v>
      </c>
      <c r="H186" s="12" t="s">
        <v>1174</v>
      </c>
      <c r="J186" s="12">
        <v>1</v>
      </c>
      <c r="K186" s="12" t="s">
        <v>327</v>
      </c>
      <c r="M186" s="12" t="s">
        <v>153</v>
      </c>
      <c r="N186" s="15">
        <v>43087</v>
      </c>
      <c r="O186" s="12">
        <v>2018</v>
      </c>
      <c r="P186" s="12" t="s">
        <v>42</v>
      </c>
      <c r="Q186" s="12">
        <v>475</v>
      </c>
      <c r="R186" s="12">
        <v>93</v>
      </c>
      <c r="T186" s="12">
        <v>2417</v>
      </c>
      <c r="U186" s="12" t="s">
        <v>43</v>
      </c>
      <c r="V186" s="12" t="s">
        <v>275</v>
      </c>
      <c r="W186" s="12" t="s">
        <v>275</v>
      </c>
      <c r="X186" s="12" t="s">
        <v>1175</v>
      </c>
      <c r="Y186" s="12" t="s">
        <v>156</v>
      </c>
      <c r="Z186" s="12" t="s">
        <v>1176</v>
      </c>
      <c r="AB186" s="12" t="s">
        <v>1177</v>
      </c>
      <c r="AC186" s="12" t="s">
        <v>1178</v>
      </c>
      <c r="AD186" s="12">
        <v>699</v>
      </c>
      <c r="AE186" s="13"/>
      <c r="AF186" s="13">
        <v>94.95</v>
      </c>
      <c r="AG186" s="12" t="str">
        <f>HYPERLINK("https://doi.org/10.1515/9783110551204")</f>
        <v>https://doi.org/10.1515/9783110551204</v>
      </c>
      <c r="AI186" s="12" t="s">
        <v>49</v>
      </c>
    </row>
    <row r="187" spans="1:35" s="12" customFormat="1">
      <c r="A187" s="12">
        <v>530653</v>
      </c>
      <c r="B187" s="13">
        <v>9780824861858</v>
      </c>
      <c r="C187" s="13"/>
      <c r="D187" s="13"/>
      <c r="F187" s="12" t="s">
        <v>1179</v>
      </c>
      <c r="G187" s="12" t="s">
        <v>1180</v>
      </c>
      <c r="H187" s="12" t="s">
        <v>1181</v>
      </c>
      <c r="J187" s="12">
        <v>1</v>
      </c>
      <c r="M187" s="12" t="s">
        <v>739</v>
      </c>
      <c r="N187" s="15">
        <v>39721</v>
      </c>
      <c r="O187" s="12">
        <v>2008</v>
      </c>
      <c r="P187" s="12" t="s">
        <v>42</v>
      </c>
      <c r="Q187" s="12">
        <v>282</v>
      </c>
      <c r="S187" s="12">
        <v>10</v>
      </c>
      <c r="U187" s="12" t="s">
        <v>43</v>
      </c>
      <c r="V187" s="12" t="s">
        <v>44</v>
      </c>
      <c r="W187" s="12" t="s">
        <v>44</v>
      </c>
      <c r="X187" s="12" t="s">
        <v>1182</v>
      </c>
      <c r="Z187" s="12" t="s">
        <v>1183</v>
      </c>
      <c r="AB187" s="12" t="s">
        <v>1184</v>
      </c>
      <c r="AC187" s="12" t="s">
        <v>1185</v>
      </c>
      <c r="AD187" s="12">
        <v>129.94999999999999</v>
      </c>
      <c r="AE187" s="13"/>
      <c r="AF187" s="13"/>
      <c r="AG187" s="12" t="str">
        <f>HYPERLINK("https://doi.org/10.1515/9780824861858")</f>
        <v>https://doi.org/10.1515/9780824861858</v>
      </c>
      <c r="AI187" s="12" t="s">
        <v>49</v>
      </c>
    </row>
    <row r="188" spans="1:35" s="12" customFormat="1">
      <c r="A188" s="12">
        <v>522297</v>
      </c>
      <c r="B188" s="13">
        <v>9781400877539</v>
      </c>
      <c r="C188" s="13"/>
      <c r="D188" s="13"/>
      <c r="F188" s="12" t="s">
        <v>1186</v>
      </c>
      <c r="H188" s="12" t="s">
        <v>1187</v>
      </c>
      <c r="J188" s="12">
        <v>1</v>
      </c>
      <c r="K188" s="12" t="s">
        <v>334</v>
      </c>
      <c r="L188" s="14" t="s">
        <v>1188</v>
      </c>
      <c r="M188" s="12" t="s">
        <v>41</v>
      </c>
      <c r="N188" s="15">
        <v>42346</v>
      </c>
      <c r="O188" s="12">
        <v>1958</v>
      </c>
      <c r="P188" s="12" t="s">
        <v>42</v>
      </c>
      <c r="Q188" s="12">
        <v>784</v>
      </c>
      <c r="S188" s="12">
        <v>10</v>
      </c>
      <c r="U188" s="12" t="s">
        <v>43</v>
      </c>
      <c r="V188" s="12" t="s">
        <v>54</v>
      </c>
      <c r="W188" s="12" t="s">
        <v>54</v>
      </c>
      <c r="X188" s="12" t="s">
        <v>132</v>
      </c>
      <c r="Z188" s="12" t="s">
        <v>1189</v>
      </c>
      <c r="AD188" s="12">
        <v>521.95000000000005</v>
      </c>
      <c r="AE188" s="13"/>
      <c r="AF188" s="13"/>
      <c r="AG188" s="12" t="str">
        <f>HYPERLINK("https://doi.org/10.1515/9781400877539")</f>
        <v>https://doi.org/10.1515/9781400877539</v>
      </c>
      <c r="AI188" s="12" t="s">
        <v>49</v>
      </c>
    </row>
    <row r="189" spans="1:35" s="12" customFormat="1">
      <c r="A189" s="12">
        <v>554020</v>
      </c>
      <c r="B189" s="13">
        <v>9783110652505</v>
      </c>
      <c r="C189" s="13">
        <v>9783110650945</v>
      </c>
      <c r="D189" s="13"/>
      <c r="F189" s="12" t="s">
        <v>1190</v>
      </c>
      <c r="H189" s="12" t="s">
        <v>1191</v>
      </c>
      <c r="J189" s="12">
        <v>2</v>
      </c>
      <c r="K189" s="12" t="s">
        <v>491</v>
      </c>
      <c r="L189" s="14" t="s">
        <v>98</v>
      </c>
      <c r="M189" s="12" t="s">
        <v>153</v>
      </c>
      <c r="N189" s="15">
        <v>43801</v>
      </c>
      <c r="O189" s="12">
        <v>2020</v>
      </c>
      <c r="P189" s="12" t="s">
        <v>42</v>
      </c>
      <c r="Q189" s="12">
        <v>535</v>
      </c>
      <c r="R189" s="12">
        <v>103</v>
      </c>
      <c r="T189" s="12">
        <v>2417</v>
      </c>
      <c r="U189" s="12" t="s">
        <v>43</v>
      </c>
      <c r="V189" s="12" t="s">
        <v>275</v>
      </c>
      <c r="W189" s="12" t="s">
        <v>275</v>
      </c>
      <c r="X189" s="12" t="s">
        <v>1192</v>
      </c>
      <c r="Z189" s="12" t="s">
        <v>1193</v>
      </c>
      <c r="AC189" s="12" t="s">
        <v>1194</v>
      </c>
      <c r="AD189" s="12">
        <v>139</v>
      </c>
      <c r="AE189" s="13">
        <v>199.95</v>
      </c>
      <c r="AF189" s="13"/>
      <c r="AG189" s="12" t="str">
        <f>HYPERLINK("https://doi.org/10.1515/9783110652505")</f>
        <v>https://doi.org/10.1515/9783110652505</v>
      </c>
      <c r="AI189" s="12" t="s">
        <v>49</v>
      </c>
    </row>
    <row r="190" spans="1:35" s="12" customFormat="1">
      <c r="A190" s="12">
        <v>595422</v>
      </c>
      <c r="B190" s="13">
        <v>9780691221694</v>
      </c>
      <c r="C190" s="13"/>
      <c r="D190" s="13"/>
      <c r="F190" s="12" t="s">
        <v>1195</v>
      </c>
      <c r="H190" s="12" t="s">
        <v>1196</v>
      </c>
      <c r="J190" s="12">
        <v>1</v>
      </c>
      <c r="K190" s="12" t="s">
        <v>97</v>
      </c>
      <c r="L190" s="14" t="s">
        <v>1143</v>
      </c>
      <c r="M190" s="12" t="s">
        <v>41</v>
      </c>
      <c r="N190" s="15">
        <v>44145</v>
      </c>
      <c r="O190" s="12">
        <v>1995</v>
      </c>
      <c r="P190" s="12" t="s">
        <v>42</v>
      </c>
      <c r="Q190" s="12">
        <v>140</v>
      </c>
      <c r="S190" s="12">
        <v>10</v>
      </c>
      <c r="U190" s="12" t="s">
        <v>43</v>
      </c>
      <c r="V190" s="12" t="s">
        <v>54</v>
      </c>
      <c r="W190" s="12" t="s">
        <v>54</v>
      </c>
      <c r="X190" s="12" t="s">
        <v>132</v>
      </c>
      <c r="Z190" s="12" t="s">
        <v>1197</v>
      </c>
      <c r="AC190" s="12" t="s">
        <v>1198</v>
      </c>
      <c r="AD190" s="12">
        <v>135.94999999999999</v>
      </c>
      <c r="AE190" s="13"/>
      <c r="AF190" s="13"/>
      <c r="AG190" s="12" t="str">
        <f>HYPERLINK("https://doi.org/10.1515/9780691221694")</f>
        <v>https://doi.org/10.1515/9780691221694</v>
      </c>
      <c r="AI190" s="12" t="s">
        <v>49</v>
      </c>
    </row>
    <row r="191" spans="1:35" s="12" customFormat="1">
      <c r="A191" s="12">
        <v>539089</v>
      </c>
      <c r="B191" s="13">
        <v>9781400847433</v>
      </c>
      <c r="C191" s="13"/>
      <c r="D191" s="13"/>
      <c r="F191" s="12" t="s">
        <v>1199</v>
      </c>
      <c r="H191" s="12" t="s">
        <v>1200</v>
      </c>
      <c r="J191" s="12">
        <v>1</v>
      </c>
      <c r="K191" s="12" t="s">
        <v>39</v>
      </c>
      <c r="L191" s="14" t="s">
        <v>1201</v>
      </c>
      <c r="M191" s="12" t="s">
        <v>41</v>
      </c>
      <c r="N191" s="15">
        <v>41358</v>
      </c>
      <c r="O191" s="12">
        <v>2007</v>
      </c>
      <c r="P191" s="12" t="s">
        <v>42</v>
      </c>
      <c r="Q191" s="12">
        <v>200</v>
      </c>
      <c r="S191" s="12">
        <v>10</v>
      </c>
      <c r="U191" s="12" t="s">
        <v>43</v>
      </c>
      <c r="V191" s="12" t="s">
        <v>44</v>
      </c>
      <c r="W191" s="12" t="s">
        <v>44</v>
      </c>
      <c r="X191" s="12" t="s">
        <v>1202</v>
      </c>
      <c r="Z191" s="12" t="s">
        <v>1203</v>
      </c>
      <c r="AB191" s="12" t="s">
        <v>1204</v>
      </c>
      <c r="AC191" s="12" t="s">
        <v>1205</v>
      </c>
      <c r="AD191" s="12">
        <v>179.95</v>
      </c>
      <c r="AE191" s="13"/>
      <c r="AF191" s="13"/>
      <c r="AG191" s="12" t="str">
        <f>HYPERLINK("https://doi.org/10.1515/9781400847433")</f>
        <v>https://doi.org/10.1515/9781400847433</v>
      </c>
      <c r="AI191" s="12" t="s">
        <v>49</v>
      </c>
    </row>
    <row r="192" spans="1:35" s="12" customFormat="1">
      <c r="A192" s="12">
        <v>554975</v>
      </c>
      <c r="B192" s="13">
        <v>9780520964785</v>
      </c>
      <c r="C192" s="13"/>
      <c r="D192" s="13"/>
      <c r="F192" s="12" t="s">
        <v>1206</v>
      </c>
      <c r="G192" s="12" t="s">
        <v>400</v>
      </c>
      <c r="H192" s="12" t="s">
        <v>401</v>
      </c>
      <c r="J192" s="12">
        <v>1</v>
      </c>
      <c r="M192" s="12" t="s">
        <v>402</v>
      </c>
      <c r="N192" s="15">
        <v>42405</v>
      </c>
      <c r="O192" s="12">
        <v>2016</v>
      </c>
      <c r="P192" s="12" t="s">
        <v>42</v>
      </c>
      <c r="Q192" s="12">
        <v>616</v>
      </c>
      <c r="S192" s="12">
        <v>10</v>
      </c>
      <c r="U192" s="12" t="s">
        <v>43</v>
      </c>
      <c r="V192" s="12" t="s">
        <v>275</v>
      </c>
      <c r="W192" s="12" t="s">
        <v>275</v>
      </c>
      <c r="X192" s="12" t="s">
        <v>403</v>
      </c>
      <c r="Z192" s="12" t="s">
        <v>1207</v>
      </c>
      <c r="AC192" s="12" t="s">
        <v>1208</v>
      </c>
      <c r="AD192" s="12">
        <v>287.95</v>
      </c>
      <c r="AE192" s="13"/>
      <c r="AF192" s="13"/>
      <c r="AG192" s="12" t="str">
        <f>HYPERLINK("https://doi.org/10.1525/9780520964785")</f>
        <v>https://doi.org/10.1525/9780520964785</v>
      </c>
      <c r="AI192" s="12" t="s">
        <v>49</v>
      </c>
    </row>
    <row r="193" spans="1:35" s="12" customFormat="1">
      <c r="A193" s="12">
        <v>598621</v>
      </c>
      <c r="B193" s="13">
        <v>9780691227474</v>
      </c>
      <c r="C193" s="13"/>
      <c r="D193" s="13"/>
      <c r="F193" s="12" t="s">
        <v>1209</v>
      </c>
      <c r="G193" s="12" t="s">
        <v>1210</v>
      </c>
      <c r="H193" s="12" t="s">
        <v>1211</v>
      </c>
      <c r="J193" s="12">
        <v>1</v>
      </c>
      <c r="K193" s="12" t="s">
        <v>39</v>
      </c>
      <c r="L193" s="14" t="s">
        <v>394</v>
      </c>
      <c r="M193" s="12" t="s">
        <v>41</v>
      </c>
      <c r="N193" s="15">
        <v>44264</v>
      </c>
      <c r="O193" s="12">
        <v>1999</v>
      </c>
      <c r="P193" s="12" t="s">
        <v>42</v>
      </c>
      <c r="Q193" s="12">
        <v>632</v>
      </c>
      <c r="S193" s="12">
        <v>10</v>
      </c>
      <c r="U193" s="12" t="s">
        <v>43</v>
      </c>
      <c r="V193" s="12" t="s">
        <v>44</v>
      </c>
      <c r="W193" s="12" t="s">
        <v>44</v>
      </c>
      <c r="X193" s="12" t="s">
        <v>45</v>
      </c>
      <c r="Z193" s="12" t="s">
        <v>1212</v>
      </c>
      <c r="AB193" s="12" t="s">
        <v>1213</v>
      </c>
      <c r="AC193" s="12" t="s">
        <v>1214</v>
      </c>
      <c r="AD193" s="12">
        <v>236.95</v>
      </c>
      <c r="AE193" s="13"/>
      <c r="AF193" s="13"/>
      <c r="AG193" s="12" t="str">
        <f>HYPERLINK("https://doi.org/10.1515/9780691227474?locatt=mode:legacy")</f>
        <v>https://doi.org/10.1515/9780691227474?locatt=mode:legacy</v>
      </c>
      <c r="AI193" s="12" t="s">
        <v>49</v>
      </c>
    </row>
    <row r="194" spans="1:35" s="12" customFormat="1">
      <c r="A194" s="12">
        <v>542204</v>
      </c>
      <c r="B194" s="13">
        <v>9781400890392</v>
      </c>
      <c r="C194" s="13"/>
      <c r="D194" s="13"/>
      <c r="F194" s="12" t="s">
        <v>1215</v>
      </c>
      <c r="G194" s="12" t="s">
        <v>1216</v>
      </c>
      <c r="H194" s="12" t="s">
        <v>1217</v>
      </c>
      <c r="J194" s="12">
        <v>1</v>
      </c>
      <c r="M194" s="12" t="s">
        <v>41</v>
      </c>
      <c r="N194" s="15">
        <v>43333</v>
      </c>
      <c r="O194" s="12">
        <v>2018</v>
      </c>
      <c r="P194" s="12" t="s">
        <v>42</v>
      </c>
      <c r="Q194" s="12">
        <v>272</v>
      </c>
      <c r="S194" s="12">
        <v>10</v>
      </c>
      <c r="U194" s="12" t="s">
        <v>43</v>
      </c>
      <c r="V194" s="12" t="s">
        <v>82</v>
      </c>
      <c r="W194" s="12" t="s">
        <v>82</v>
      </c>
      <c r="X194" s="12" t="s">
        <v>1218</v>
      </c>
      <c r="Z194" s="12" t="s">
        <v>1219</v>
      </c>
      <c r="AB194" s="12" t="s">
        <v>1220</v>
      </c>
      <c r="AC194" s="12" t="s">
        <v>1221</v>
      </c>
      <c r="AD194" s="12">
        <v>39.950000000000003</v>
      </c>
      <c r="AE194" s="13"/>
      <c r="AF194" s="13"/>
      <c r="AG194" s="12" t="str">
        <f>HYPERLINK("https://doi.org/10.23943/9781400890392")</f>
        <v>https://doi.org/10.23943/9781400890392</v>
      </c>
      <c r="AI194" s="12" t="s">
        <v>49</v>
      </c>
    </row>
    <row r="195" spans="1:35" s="12" customFormat="1">
      <c r="A195" s="12">
        <v>122712</v>
      </c>
      <c r="B195" s="13">
        <v>9783110270372</v>
      </c>
      <c r="C195" s="13">
        <v>9783110270310</v>
      </c>
      <c r="D195" s="13"/>
      <c r="F195" s="12" t="s">
        <v>656</v>
      </c>
      <c r="H195" s="12" t="s">
        <v>490</v>
      </c>
      <c r="J195" s="12">
        <v>1</v>
      </c>
      <c r="K195" s="12" t="s">
        <v>704</v>
      </c>
      <c r="L195" s="14" t="s">
        <v>289</v>
      </c>
      <c r="M195" s="12" t="s">
        <v>153</v>
      </c>
      <c r="N195" s="15">
        <v>41152</v>
      </c>
      <c r="O195" s="12">
        <v>2012</v>
      </c>
      <c r="P195" s="12" t="s">
        <v>42</v>
      </c>
      <c r="Q195" s="12">
        <v>282</v>
      </c>
      <c r="R195" s="12">
        <v>20</v>
      </c>
      <c r="S195" s="12">
        <v>10</v>
      </c>
      <c r="T195" s="12">
        <v>2417</v>
      </c>
      <c r="U195" s="12" t="s">
        <v>43</v>
      </c>
      <c r="V195" s="12" t="s">
        <v>275</v>
      </c>
      <c r="W195" s="12" t="s">
        <v>275</v>
      </c>
      <c r="X195" s="12" t="s">
        <v>658</v>
      </c>
      <c r="Z195" s="12" t="s">
        <v>1222</v>
      </c>
      <c r="AA195" s="12" t="s">
        <v>1223</v>
      </c>
      <c r="AB195" s="12" t="s">
        <v>1224</v>
      </c>
      <c r="AC195" s="12" t="s">
        <v>494</v>
      </c>
      <c r="AD195" s="12">
        <v>139</v>
      </c>
      <c r="AE195" s="13">
        <v>169.95</v>
      </c>
      <c r="AF195" s="13"/>
      <c r="AG195" s="12" t="str">
        <f>HYPERLINK("https://doi.org/10.1515/9783110270372")</f>
        <v>https://doi.org/10.1515/9783110270372</v>
      </c>
      <c r="AI195" s="12" t="s">
        <v>49</v>
      </c>
    </row>
    <row r="196" spans="1:35" s="12" customFormat="1">
      <c r="A196" s="12">
        <v>619768</v>
      </c>
      <c r="B196" s="13">
        <v>9780691232980</v>
      </c>
      <c r="C196" s="13"/>
      <c r="D196" s="13"/>
      <c r="F196" s="12" t="s">
        <v>1225</v>
      </c>
      <c r="G196" s="12" t="s">
        <v>1226</v>
      </c>
      <c r="H196" s="12" t="s">
        <v>1227</v>
      </c>
      <c r="J196" s="12">
        <v>1</v>
      </c>
      <c r="K196" s="12" t="s">
        <v>39</v>
      </c>
      <c r="L196" s="14" t="s">
        <v>1228</v>
      </c>
      <c r="M196" s="12" t="s">
        <v>41</v>
      </c>
      <c r="N196" s="15">
        <v>44670</v>
      </c>
      <c r="O196" s="12">
        <v>2022</v>
      </c>
      <c r="P196" s="12" t="s">
        <v>42</v>
      </c>
      <c r="Q196" s="12">
        <v>312</v>
      </c>
      <c r="S196" s="12">
        <v>10</v>
      </c>
      <c r="U196" s="12" t="s">
        <v>43</v>
      </c>
      <c r="V196" s="12" t="s">
        <v>154</v>
      </c>
      <c r="W196" s="12" t="s">
        <v>154</v>
      </c>
      <c r="X196" s="12" t="s">
        <v>1229</v>
      </c>
      <c r="Z196" s="12" t="s">
        <v>1230</v>
      </c>
      <c r="AB196" s="12" t="s">
        <v>1231</v>
      </c>
      <c r="AC196" s="12" t="s">
        <v>1232</v>
      </c>
      <c r="AD196" s="12">
        <v>244.95</v>
      </c>
      <c r="AE196" s="13"/>
      <c r="AF196" s="13"/>
      <c r="AG196" s="12" t="str">
        <f>HYPERLINK("https://doi.org/10.1515/9780691232980?locatt=mode:legacy")</f>
        <v>https://doi.org/10.1515/9780691232980?locatt=mode:legacy</v>
      </c>
      <c r="AI196" s="12" t="s">
        <v>49</v>
      </c>
    </row>
    <row r="197" spans="1:35" s="12" customFormat="1">
      <c r="A197" s="12">
        <v>125386</v>
      </c>
      <c r="B197" s="13">
        <v>9780674060937</v>
      </c>
      <c r="C197" s="13"/>
      <c r="D197" s="13"/>
      <c r="F197" s="12" t="s">
        <v>1233</v>
      </c>
      <c r="G197" s="12" t="s">
        <v>1234</v>
      </c>
      <c r="H197" s="12" t="s">
        <v>1235</v>
      </c>
      <c r="J197" s="12">
        <v>1</v>
      </c>
      <c r="M197" s="12" t="s">
        <v>268</v>
      </c>
      <c r="N197" s="15">
        <v>40739</v>
      </c>
      <c r="O197" s="12">
        <v>2012</v>
      </c>
      <c r="P197" s="12" t="s">
        <v>42</v>
      </c>
      <c r="Q197" s="12">
        <v>304</v>
      </c>
      <c r="S197" s="12">
        <v>10</v>
      </c>
      <c r="U197" s="12" t="s">
        <v>43</v>
      </c>
      <c r="V197" s="12" t="s">
        <v>275</v>
      </c>
      <c r="W197" s="12" t="s">
        <v>275</v>
      </c>
      <c r="X197" s="12" t="s">
        <v>1236</v>
      </c>
      <c r="Z197" s="12" t="s">
        <v>1237</v>
      </c>
      <c r="AA197" s="12" t="s">
        <v>1238</v>
      </c>
      <c r="AB197" s="12" t="s">
        <v>1239</v>
      </c>
      <c r="AC197" s="12" t="s">
        <v>1240</v>
      </c>
      <c r="AD197" s="12">
        <v>58</v>
      </c>
      <c r="AE197" s="13"/>
      <c r="AF197" s="13"/>
      <c r="AG197" s="12" t="str">
        <f>HYPERLINK("https://doi.org/10.4159/harvard.9780674060937")</f>
        <v>https://doi.org/10.4159/harvard.9780674060937</v>
      </c>
      <c r="AI197" s="12" t="s">
        <v>49</v>
      </c>
    </row>
    <row r="198" spans="1:35" s="12" customFormat="1">
      <c r="A198" s="12">
        <v>609170</v>
      </c>
      <c r="B198" s="13">
        <v>9781400846122</v>
      </c>
      <c r="C198" s="13"/>
      <c r="D198" s="13"/>
      <c r="F198" s="12" t="s">
        <v>1241</v>
      </c>
      <c r="H198" s="12" t="s">
        <v>1242</v>
      </c>
      <c r="J198" s="12">
        <v>1</v>
      </c>
      <c r="K198" s="12" t="s">
        <v>39</v>
      </c>
      <c r="L198" s="14" t="s">
        <v>1243</v>
      </c>
      <c r="M198" s="12" t="s">
        <v>41</v>
      </c>
      <c r="N198" s="15">
        <v>41476</v>
      </c>
      <c r="O198" s="12">
        <v>2013</v>
      </c>
      <c r="P198" s="12" t="s">
        <v>42</v>
      </c>
      <c r="Q198" s="12">
        <v>544</v>
      </c>
      <c r="S198" s="12">
        <v>10</v>
      </c>
      <c r="U198" s="12" t="s">
        <v>43</v>
      </c>
      <c r="V198" s="12" t="s">
        <v>44</v>
      </c>
      <c r="W198" s="12" t="s">
        <v>44</v>
      </c>
      <c r="X198" s="12" t="s">
        <v>1244</v>
      </c>
      <c r="Z198" s="12" t="s">
        <v>1245</v>
      </c>
      <c r="AB198" s="12" t="s">
        <v>1246</v>
      </c>
      <c r="AC198" s="12" t="s">
        <v>1247</v>
      </c>
      <c r="AD198" s="12">
        <v>220.95</v>
      </c>
      <c r="AE198" s="13"/>
      <c r="AF198" s="13"/>
      <c r="AG198" s="12" t="str">
        <f>HYPERLINK("https://doi.org/10.1515/9781400846122")</f>
        <v>https://doi.org/10.1515/9781400846122</v>
      </c>
      <c r="AI198" s="12" t="s">
        <v>49</v>
      </c>
    </row>
    <row r="199" spans="1:35" s="12" customFormat="1">
      <c r="A199" s="12">
        <v>506589</v>
      </c>
      <c r="B199" s="13">
        <v>9781400823789</v>
      </c>
      <c r="C199" s="13"/>
      <c r="D199" s="13"/>
      <c r="F199" s="12" t="s">
        <v>1248</v>
      </c>
      <c r="H199" s="12" t="s">
        <v>1249</v>
      </c>
      <c r="J199" s="12">
        <v>1</v>
      </c>
      <c r="M199" s="12" t="s">
        <v>41</v>
      </c>
      <c r="N199" s="15">
        <v>39972</v>
      </c>
      <c r="O199" s="12">
        <v>2000</v>
      </c>
      <c r="P199" s="12" t="s">
        <v>42</v>
      </c>
      <c r="Q199" s="12">
        <v>176</v>
      </c>
      <c r="S199" s="12">
        <v>10</v>
      </c>
      <c r="U199" s="12" t="s">
        <v>43</v>
      </c>
      <c r="V199" s="12" t="s">
        <v>54</v>
      </c>
      <c r="W199" s="12" t="s">
        <v>54</v>
      </c>
      <c r="X199" s="12" t="s">
        <v>132</v>
      </c>
      <c r="Z199" s="12" t="s">
        <v>1250</v>
      </c>
      <c r="AB199" s="12" t="s">
        <v>1251</v>
      </c>
      <c r="AC199" s="12" t="s">
        <v>1252</v>
      </c>
      <c r="AD199" s="12">
        <v>112.95</v>
      </c>
      <c r="AE199" s="13"/>
      <c r="AF199" s="13"/>
      <c r="AG199" s="12" t="str">
        <f>HYPERLINK("https://doi.org/10.1515/9781400823789")</f>
        <v>https://doi.org/10.1515/9781400823789</v>
      </c>
      <c r="AI199" s="12" t="s">
        <v>49</v>
      </c>
    </row>
    <row r="200" spans="1:35" s="12" customFormat="1">
      <c r="A200" s="12">
        <v>589274</v>
      </c>
      <c r="B200" s="13">
        <v>9781503612129</v>
      </c>
      <c r="C200" s="13"/>
      <c r="D200" s="13"/>
      <c r="F200" s="12" t="s">
        <v>1253</v>
      </c>
      <c r="G200" s="12" t="s">
        <v>1254</v>
      </c>
      <c r="H200" s="12" t="s">
        <v>1255</v>
      </c>
      <c r="J200" s="12">
        <v>1</v>
      </c>
      <c r="K200" s="12" t="s">
        <v>1256</v>
      </c>
      <c r="M200" s="12" t="s">
        <v>1257</v>
      </c>
      <c r="N200" s="15">
        <v>43914</v>
      </c>
      <c r="O200" s="12">
        <v>2020</v>
      </c>
      <c r="P200" s="12" t="s">
        <v>42</v>
      </c>
      <c r="Q200" s="12">
        <v>304</v>
      </c>
      <c r="R200" s="12">
        <v>11</v>
      </c>
      <c r="S200" s="12">
        <v>283.5</v>
      </c>
      <c r="U200" s="12" t="s">
        <v>43</v>
      </c>
      <c r="V200" s="12" t="s">
        <v>44</v>
      </c>
      <c r="W200" s="12" t="s">
        <v>44</v>
      </c>
      <c r="X200" s="12" t="s">
        <v>1258</v>
      </c>
      <c r="Z200" s="12" t="s">
        <v>1259</v>
      </c>
      <c r="AA200" s="12" t="s">
        <v>1260</v>
      </c>
      <c r="AB200" s="12" t="s">
        <v>1261</v>
      </c>
      <c r="AC200" s="12" t="s">
        <v>1262</v>
      </c>
      <c r="AD200" s="12">
        <v>28.95</v>
      </c>
      <c r="AE200" s="13"/>
      <c r="AF200" s="13"/>
      <c r="AG200" s="12" t="str">
        <f>HYPERLINK("https://doi.org/10.1515/9781503612129")</f>
        <v>https://doi.org/10.1515/9781503612129</v>
      </c>
      <c r="AI200" s="12" t="s">
        <v>49</v>
      </c>
    </row>
    <row r="201" spans="1:35" s="12" customFormat="1">
      <c r="A201" s="12">
        <v>597026</v>
      </c>
      <c r="B201" s="13">
        <v>9780691223902</v>
      </c>
      <c r="C201" s="13"/>
      <c r="D201" s="13"/>
      <c r="F201" s="12" t="s">
        <v>1263</v>
      </c>
      <c r="G201" s="12" t="s">
        <v>1264</v>
      </c>
      <c r="H201" s="12" t="s">
        <v>1265</v>
      </c>
      <c r="J201" s="12">
        <v>1</v>
      </c>
      <c r="M201" s="12" t="s">
        <v>41</v>
      </c>
      <c r="N201" s="15">
        <v>44208</v>
      </c>
      <c r="O201" s="12">
        <v>1996</v>
      </c>
      <c r="P201" s="12" t="s">
        <v>42</v>
      </c>
      <c r="Q201" s="12">
        <v>263</v>
      </c>
      <c r="S201" s="12">
        <v>10</v>
      </c>
      <c r="U201" s="12" t="s">
        <v>43</v>
      </c>
      <c r="V201" s="12" t="s">
        <v>44</v>
      </c>
      <c r="W201" s="12" t="s">
        <v>44</v>
      </c>
      <c r="X201" s="12" t="s">
        <v>45</v>
      </c>
      <c r="Z201" s="12" t="s">
        <v>1266</v>
      </c>
      <c r="AB201" s="12" t="s">
        <v>1267</v>
      </c>
      <c r="AC201" s="12" t="s">
        <v>1268</v>
      </c>
      <c r="AD201" s="12">
        <v>220.95</v>
      </c>
      <c r="AE201" s="13"/>
      <c r="AF201" s="13"/>
      <c r="AG201" s="12" t="str">
        <f>HYPERLINK("https://doi.org/10.1515/9780691223902?locatt=mode:legacy")</f>
        <v>https://doi.org/10.1515/9780691223902?locatt=mode:legacy</v>
      </c>
      <c r="AI201" s="12" t="s">
        <v>49</v>
      </c>
    </row>
    <row r="202" spans="1:35" s="12" customFormat="1">
      <c r="A202" s="12">
        <v>622086</v>
      </c>
      <c r="B202" s="13">
        <v>9780691240237</v>
      </c>
      <c r="C202" s="13"/>
      <c r="D202" s="13"/>
      <c r="F202" s="12" t="s">
        <v>1269</v>
      </c>
      <c r="H202" s="12" t="s">
        <v>1270</v>
      </c>
      <c r="J202" s="12">
        <v>1</v>
      </c>
      <c r="M202" s="12" t="s">
        <v>41</v>
      </c>
      <c r="N202" s="15">
        <v>44537</v>
      </c>
      <c r="O202" s="12">
        <v>2006</v>
      </c>
      <c r="P202" s="12" t="s">
        <v>42</v>
      </c>
      <c r="Q202" s="12">
        <v>520</v>
      </c>
      <c r="S202" s="12">
        <v>10</v>
      </c>
      <c r="U202" s="12" t="s">
        <v>43</v>
      </c>
      <c r="V202" s="12" t="s">
        <v>82</v>
      </c>
      <c r="W202" s="12" t="s">
        <v>82</v>
      </c>
      <c r="X202" s="12" t="s">
        <v>1271</v>
      </c>
      <c r="Z202" s="12" t="s">
        <v>1272</v>
      </c>
      <c r="AB202" s="12" t="s">
        <v>1273</v>
      </c>
      <c r="AC202" s="12" t="s">
        <v>1274</v>
      </c>
      <c r="AD202" s="12">
        <v>122.95</v>
      </c>
      <c r="AE202" s="13"/>
      <c r="AF202" s="13"/>
      <c r="AG202" s="12" t="str">
        <f>HYPERLINK("https://doi.org/10.1515/9780691240237?locatt=mode:legacy")</f>
        <v>https://doi.org/10.1515/9780691240237?locatt=mode:legacy</v>
      </c>
      <c r="AI202" s="12" t="s">
        <v>49</v>
      </c>
    </row>
    <row r="203" spans="1:35" s="12" customFormat="1">
      <c r="A203" s="12">
        <v>529645</v>
      </c>
      <c r="B203" s="13">
        <v>9781400887514</v>
      </c>
      <c r="C203" s="13"/>
      <c r="D203" s="13"/>
      <c r="F203" s="12" t="s">
        <v>1275</v>
      </c>
      <c r="G203" s="12" t="s">
        <v>1276</v>
      </c>
      <c r="H203" s="12" t="s">
        <v>1277</v>
      </c>
      <c r="J203" s="12">
        <v>1</v>
      </c>
      <c r="K203" s="12" t="s">
        <v>334</v>
      </c>
      <c r="L203" s="14" t="s">
        <v>1278</v>
      </c>
      <c r="M203" s="12" t="s">
        <v>41</v>
      </c>
      <c r="N203" s="15">
        <v>42808</v>
      </c>
      <c r="O203" s="12">
        <v>1998</v>
      </c>
      <c r="P203" s="12" t="s">
        <v>42</v>
      </c>
      <c r="Q203" s="12">
        <v>302</v>
      </c>
      <c r="S203" s="12">
        <v>10</v>
      </c>
      <c r="U203" s="12" t="s">
        <v>43</v>
      </c>
      <c r="V203" s="12" t="s">
        <v>44</v>
      </c>
      <c r="W203" s="12" t="s">
        <v>44</v>
      </c>
      <c r="X203" s="12" t="s">
        <v>208</v>
      </c>
      <c r="Z203" s="12" t="s">
        <v>1279</v>
      </c>
      <c r="AB203" s="12" t="s">
        <v>1280</v>
      </c>
      <c r="AD203" s="12">
        <v>217.95</v>
      </c>
      <c r="AE203" s="13"/>
      <c r="AF203" s="13"/>
      <c r="AG203" s="12" t="str">
        <f>HYPERLINK("https://doi.org/10.1515/9781400887514")</f>
        <v>https://doi.org/10.1515/9781400887514</v>
      </c>
      <c r="AI203" s="12" t="s">
        <v>49</v>
      </c>
    </row>
    <row r="204" spans="1:35" s="12" customFormat="1">
      <c r="A204" s="12">
        <v>547406</v>
      </c>
      <c r="B204" s="13">
        <v>9783110635300</v>
      </c>
      <c r="C204" s="13"/>
      <c r="D204" s="13">
        <v>9783110635225</v>
      </c>
      <c r="E204" s="12" t="s">
        <v>149</v>
      </c>
      <c r="F204" s="12" t="s">
        <v>1281</v>
      </c>
      <c r="G204" s="12" t="s">
        <v>1282</v>
      </c>
      <c r="H204" s="12" t="s">
        <v>1283</v>
      </c>
      <c r="J204" s="12">
        <v>2019</v>
      </c>
      <c r="K204" s="12" t="s">
        <v>327</v>
      </c>
      <c r="M204" s="12" t="s">
        <v>153</v>
      </c>
      <c r="N204" s="15">
        <v>44550</v>
      </c>
      <c r="O204" s="12">
        <v>2022</v>
      </c>
      <c r="P204" s="12" t="s">
        <v>42</v>
      </c>
      <c r="Q204" s="12">
        <v>241</v>
      </c>
      <c r="R204" s="12">
        <v>29</v>
      </c>
      <c r="T204" s="12">
        <v>2417</v>
      </c>
      <c r="U204" s="12" t="s">
        <v>43</v>
      </c>
      <c r="V204" s="12" t="s">
        <v>154</v>
      </c>
      <c r="W204" s="12" t="s">
        <v>154</v>
      </c>
      <c r="X204" s="12" t="s">
        <v>1284</v>
      </c>
      <c r="Y204" s="12" t="s">
        <v>156</v>
      </c>
      <c r="Z204" s="12" t="s">
        <v>1285</v>
      </c>
      <c r="AC204" s="12" t="s">
        <v>1286</v>
      </c>
      <c r="AD204" s="12">
        <v>699</v>
      </c>
      <c r="AE204" s="13"/>
      <c r="AF204" s="13">
        <v>59.95</v>
      </c>
      <c r="AG204" s="12" t="str">
        <f>HYPERLINK("https://doi.org/10.1515/9783110635300")</f>
        <v>https://doi.org/10.1515/9783110635300</v>
      </c>
      <c r="AI204" s="12" t="s">
        <v>49</v>
      </c>
    </row>
    <row r="205" spans="1:35" s="12" customFormat="1">
      <c r="A205" s="12">
        <v>319625</v>
      </c>
      <c r="B205" s="13">
        <v>9783110343304</v>
      </c>
      <c r="C205" s="13">
        <v>9783110340426</v>
      </c>
      <c r="D205" s="13"/>
      <c r="F205" s="12" t="s">
        <v>1287</v>
      </c>
      <c r="G205" s="12" t="s">
        <v>1288</v>
      </c>
      <c r="I205" s="12" t="s">
        <v>1289</v>
      </c>
      <c r="J205" s="12">
        <v>1</v>
      </c>
      <c r="K205" s="12" t="s">
        <v>704</v>
      </c>
      <c r="L205" s="14" t="s">
        <v>1290</v>
      </c>
      <c r="M205" s="12" t="s">
        <v>153</v>
      </c>
      <c r="N205" s="15">
        <v>42052</v>
      </c>
      <c r="O205" s="12">
        <v>2015</v>
      </c>
      <c r="P205" s="12" t="s">
        <v>42</v>
      </c>
      <c r="Q205" s="12">
        <v>208</v>
      </c>
      <c r="T205" s="12">
        <v>2417</v>
      </c>
      <c r="U205" s="12" t="s">
        <v>43</v>
      </c>
      <c r="V205" s="12" t="s">
        <v>44</v>
      </c>
      <c r="W205" s="12" t="s">
        <v>44</v>
      </c>
      <c r="X205" s="12" t="s">
        <v>1291</v>
      </c>
      <c r="Z205" s="12" t="s">
        <v>1292</v>
      </c>
      <c r="AC205" s="12" t="s">
        <v>1293</v>
      </c>
      <c r="AD205" s="12">
        <v>139</v>
      </c>
      <c r="AE205" s="13">
        <v>134.94999999999999</v>
      </c>
      <c r="AF205" s="13"/>
      <c r="AG205" s="12" t="str">
        <f>HYPERLINK("https://doi.org/10.1515/9783110343304")</f>
        <v>https://doi.org/10.1515/9783110343304</v>
      </c>
      <c r="AI205" s="12" t="s">
        <v>49</v>
      </c>
    </row>
    <row r="206" spans="1:35" s="12" customFormat="1">
      <c r="A206" s="12">
        <v>534593</v>
      </c>
      <c r="B206" s="13">
        <v>9783110575576</v>
      </c>
      <c r="C206" s="13">
        <v>9783110574104</v>
      </c>
      <c r="D206" s="13"/>
      <c r="F206" s="12" t="s">
        <v>1294</v>
      </c>
      <c r="G206" s="12" t="s">
        <v>1295</v>
      </c>
      <c r="H206" s="12" t="s">
        <v>1296</v>
      </c>
      <c r="J206" s="12">
        <v>1</v>
      </c>
      <c r="M206" s="12" t="s">
        <v>153</v>
      </c>
      <c r="N206" s="15">
        <v>44144</v>
      </c>
      <c r="O206" s="12">
        <v>2021</v>
      </c>
      <c r="P206" s="12" t="s">
        <v>42</v>
      </c>
      <c r="Q206" s="12">
        <v>138</v>
      </c>
      <c r="T206" s="12">
        <v>2417</v>
      </c>
      <c r="U206" s="12" t="s">
        <v>43</v>
      </c>
      <c r="V206" s="12" t="s">
        <v>162</v>
      </c>
      <c r="W206" s="12" t="s">
        <v>162</v>
      </c>
      <c r="X206" s="12" t="s">
        <v>1297</v>
      </c>
      <c r="Z206" s="12" t="s">
        <v>1298</v>
      </c>
      <c r="AB206" s="12" t="s">
        <v>1299</v>
      </c>
      <c r="AC206" s="12" t="s">
        <v>1300</v>
      </c>
      <c r="AD206" s="12">
        <v>139</v>
      </c>
      <c r="AE206" s="13">
        <v>124.95</v>
      </c>
      <c r="AF206" s="13"/>
      <c r="AG206" s="12" t="str">
        <f>HYPERLINK("https://doi.org/10.1515/9783110575576")</f>
        <v>https://doi.org/10.1515/9783110575576</v>
      </c>
      <c r="AI206" s="12" t="s">
        <v>49</v>
      </c>
    </row>
    <row r="207" spans="1:35" s="12" customFormat="1">
      <c r="A207" s="12">
        <v>511822</v>
      </c>
      <c r="B207" s="13">
        <v>9783110430585</v>
      </c>
      <c r="C207" s="13">
        <v>9783110439380</v>
      </c>
      <c r="D207" s="13"/>
      <c r="F207" s="12" t="s">
        <v>1301</v>
      </c>
      <c r="G207" s="12" t="s">
        <v>1302</v>
      </c>
      <c r="H207" s="12" t="s">
        <v>1303</v>
      </c>
      <c r="J207" s="12">
        <v>1</v>
      </c>
      <c r="K207" s="12" t="s">
        <v>704</v>
      </c>
      <c r="L207" s="14" t="s">
        <v>1304</v>
      </c>
      <c r="M207" s="12" t="s">
        <v>153</v>
      </c>
      <c r="N207" s="15">
        <v>42695</v>
      </c>
      <c r="O207" s="12">
        <v>2017</v>
      </c>
      <c r="P207" s="12" t="s">
        <v>42</v>
      </c>
      <c r="Q207" s="12">
        <v>285</v>
      </c>
      <c r="R207" s="12">
        <v>108</v>
      </c>
      <c r="T207" s="12">
        <v>2417</v>
      </c>
      <c r="U207" s="12" t="s">
        <v>43</v>
      </c>
      <c r="V207" s="12" t="s">
        <v>517</v>
      </c>
      <c r="W207" s="12" t="s">
        <v>517</v>
      </c>
      <c r="X207" s="12" t="s">
        <v>950</v>
      </c>
      <c r="Z207" s="12" t="s">
        <v>1305</v>
      </c>
      <c r="AB207" s="12" t="s">
        <v>1306</v>
      </c>
      <c r="AC207" s="12" t="s">
        <v>1307</v>
      </c>
      <c r="AD207" s="12">
        <v>139</v>
      </c>
      <c r="AE207" s="13">
        <v>119.95</v>
      </c>
      <c r="AF207" s="13"/>
      <c r="AG207" s="12" t="str">
        <f>HYPERLINK("https://doi.org/10.1515/9783110430585")</f>
        <v>https://doi.org/10.1515/9783110430585</v>
      </c>
      <c r="AI207" s="12" t="s">
        <v>49</v>
      </c>
    </row>
  </sheetData>
  <mergeCells count="1">
    <mergeCell ref="A1:C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FC4C7A595DDB48B21DBB51FE9080A7" ma:contentTypeVersion="16" ma:contentTypeDescription="Create a new document." ma:contentTypeScope="" ma:versionID="a238ae4f5e3d98fba77d2f3650c68d64">
  <xsd:schema xmlns:xsd="http://www.w3.org/2001/XMLSchema" xmlns:xs="http://www.w3.org/2001/XMLSchema" xmlns:p="http://schemas.microsoft.com/office/2006/metadata/properties" xmlns:ns2="2596bea4-7b22-4b02-ab27-db048f3eec2e" xmlns:ns3="7505156c-6cd8-4ba9-ae79-31465d28e2af" targetNamespace="http://schemas.microsoft.com/office/2006/metadata/properties" ma:root="true" ma:fieldsID="a1e0c8ed1f2eaf9ca47dc1b25c6e6133" ns2:_="" ns3:_="">
    <xsd:import namespace="2596bea4-7b22-4b02-ab27-db048f3eec2e"/>
    <xsd:import namespace="7505156c-6cd8-4ba9-ae79-31465d28e2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96bea4-7b22-4b02-ab27-db048f3eec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1404309-2eaa-4fe6-baeb-65ffe56c9584"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05156c-6cd8-4ba9-ae79-31465d28e2a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63895cb-1667-4db1-a73d-05880d6702db}" ma:internalName="TaxCatchAll" ma:showField="CatchAllData" ma:web="7505156c-6cd8-4ba9-ae79-31465d28e2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2596bea4-7b22-4b02-ab27-db048f3eec2e" xsi:nil="true"/>
    <_Flow_SignoffStatus xmlns="2596bea4-7b22-4b02-ab27-db048f3eec2e" xsi:nil="true"/>
    <SharedWithUsers xmlns="7505156c-6cd8-4ba9-ae79-31465d28e2af">
      <UserInfo>
        <DisplayName/>
        <AccountId xsi:nil="true"/>
        <AccountType/>
      </UserInfo>
    </SharedWithUsers>
    <lcf76f155ced4ddcb4097134ff3c332f xmlns="2596bea4-7b22-4b02-ab27-db048f3eec2e">
      <Terms xmlns="http://schemas.microsoft.com/office/infopath/2007/PartnerControls"/>
    </lcf76f155ced4ddcb4097134ff3c332f>
    <TaxCatchAll xmlns="7505156c-6cd8-4ba9-ae79-31465d28e2af" xsi:nil="true"/>
  </documentManagement>
</p:properties>
</file>

<file path=customXml/itemProps1.xml><?xml version="1.0" encoding="utf-8"?>
<ds:datastoreItem xmlns:ds="http://schemas.openxmlformats.org/officeDocument/2006/customXml" ds:itemID="{8B7622A2-5F35-4DF9-8402-282A90E134C6}"/>
</file>

<file path=customXml/itemProps2.xml><?xml version="1.0" encoding="utf-8"?>
<ds:datastoreItem xmlns:ds="http://schemas.openxmlformats.org/officeDocument/2006/customXml" ds:itemID="{857E8F3D-32B0-41F0-9852-E9B6EB5C1561}"/>
</file>

<file path=customXml/itemProps3.xml><?xml version="1.0" encoding="utf-8"?>
<ds:datastoreItem xmlns:ds="http://schemas.openxmlformats.org/officeDocument/2006/customXml" ds:itemID="{CD3BFC6F-3BA5-47C3-98AD-9187AB632D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Birkett, Lianne</cp:lastModifiedBy>
  <cp:revision/>
  <dcterms:created xsi:type="dcterms:W3CDTF">2023-05-25T14:15:35Z</dcterms:created>
  <dcterms:modified xsi:type="dcterms:W3CDTF">2023-05-25T15:43:10Z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0x01010020FC4C7A595DDB48B21DBB51FE9080A7</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